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ddleworthparishcouncil.sharepoint.com/sites/AllStaff/Shared Documents/General/COUNCIL MEETINGS/COUNCIL/AGENDAS/2023-2024/December 2023/"/>
    </mc:Choice>
  </mc:AlternateContent>
  <xr:revisionPtr revIDLastSave="0" documentId="8_{E619DC6F-928E-48A3-B764-EA4FEEF8D9C6}" xr6:coauthVersionLast="47" xr6:coauthVersionMax="47" xr10:uidLastSave="{00000000-0000-0000-0000-000000000000}"/>
  <bookViews>
    <workbookView xWindow="-120" yWindow="-120" windowWidth="29040" windowHeight="15720" xr2:uid="{5CD1E914-C4DA-417F-8A71-C3C816D99A95}"/>
  </bookViews>
  <sheets>
    <sheet name="Budget 24-25" sheetId="1" r:id="rId1"/>
  </sheets>
  <definedNames>
    <definedName name="_xlnm.Print_Area" localSheetId="0">'Budget 24-25'!$A$1:$I$127</definedName>
    <definedName name="_xlnm.Print_Titles" localSheetId="0">'Budget 24-25'!$1:$3</definedName>
    <definedName name="service">#REF!</definedName>
    <definedName name="va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E124" i="1"/>
  <c r="E67" i="1"/>
  <c r="E24" i="1" l="1"/>
  <c r="E23" i="1"/>
  <c r="E22" i="1"/>
  <c r="G124" i="1"/>
  <c r="G120" i="1"/>
  <c r="G116" i="1"/>
  <c r="G88" i="1"/>
  <c r="G85" i="1"/>
  <c r="G77" i="1"/>
  <c r="G69" i="1"/>
  <c r="G46" i="1"/>
  <c r="G40" i="1"/>
  <c r="G30" i="1"/>
  <c r="G25" i="1"/>
  <c r="E8" i="1"/>
  <c r="I8" i="1" s="1"/>
  <c r="E120" i="1"/>
  <c r="E116" i="1"/>
  <c r="E88" i="1"/>
  <c r="E85" i="1"/>
  <c r="E77" i="1"/>
  <c r="E54" i="1"/>
  <c r="E45" i="1"/>
  <c r="E44" i="1"/>
  <c r="E43" i="1"/>
  <c r="E42" i="1"/>
  <c r="E37" i="1"/>
  <c r="E36" i="1"/>
  <c r="E35" i="1"/>
  <c r="E30" i="1"/>
  <c r="E69" i="1" l="1"/>
  <c r="E25" i="1"/>
  <c r="E9" i="1"/>
  <c r="E11" i="1" s="1"/>
  <c r="E46" i="1"/>
  <c r="E40" i="1"/>
  <c r="E125" i="1" l="1"/>
  <c r="G125" i="1"/>
  <c r="G127" i="1" s="1"/>
  <c r="E127" i="1" l="1"/>
  <c r="E13" i="1" l="1"/>
  <c r="E14" i="1" s="1"/>
  <c r="E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</author>
  </authors>
  <commentList>
    <comment ref="C54" authorId="0" shapeId="0" xr:uid="{003DA7B1-8BDA-4100-AB43-849C74CAC8C6}">
      <text>
        <r>
          <rPr>
            <b/>
            <sz val="9"/>
            <color indexed="81"/>
            <rFont val="Tahoma"/>
            <family val="2"/>
          </rPr>
          <t>Jeff:</t>
        </r>
        <r>
          <rPr>
            <sz val="9"/>
            <color indexed="81"/>
            <rFont val="Tahoma"/>
            <family val="2"/>
          </rPr>
          <t xml:space="preserve">
originally included water rates - now moved to code 321</t>
        </r>
      </text>
    </comment>
  </commentList>
</comments>
</file>

<file path=xl/sharedStrings.xml><?xml version="1.0" encoding="utf-8"?>
<sst xmlns="http://schemas.openxmlformats.org/spreadsheetml/2006/main" count="181" uniqueCount="145">
  <si>
    <t>Proposed Budget        2024-25</t>
  </si>
  <si>
    <t>£</t>
  </si>
  <si>
    <t>Communications Committee</t>
  </si>
  <si>
    <t>Expenditure</t>
  </si>
  <si>
    <t>Christmas Illuminations</t>
  </si>
  <si>
    <t>As S-i-B H1 actual - reflects outside catering</t>
  </si>
  <si>
    <t>Saddleworth in Bloom</t>
  </si>
  <si>
    <t>Web-site &amp; public communications</t>
  </si>
  <si>
    <t>Easy website £28/m + 5%</t>
  </si>
  <si>
    <t>Advertising &amp; promotions</t>
  </si>
  <si>
    <t>G/f Pub £83/m + Sadd Indy £63/m +5% each</t>
  </si>
  <si>
    <t>Copywriting</t>
  </si>
  <si>
    <t>Miscellaneous</t>
  </si>
  <si>
    <t>Environment Committee</t>
  </si>
  <si>
    <t>Community Toilets</t>
  </si>
  <si>
    <t>Environmental improvements</t>
  </si>
  <si>
    <t>Grants</t>
  </si>
  <si>
    <t>Bulbs &amp; plants</t>
  </si>
  <si>
    <t>Assets Management  Committee - CEMETERY</t>
  </si>
  <si>
    <t>Cemetery Maintenance</t>
  </si>
  <si>
    <t>Grave digging / Burials</t>
  </si>
  <si>
    <t>Interment of ashes</t>
  </si>
  <si>
    <t>Assume 4 x Grave Ashes + 2 x Slippers</t>
  </si>
  <si>
    <t>Rates</t>
  </si>
  <si>
    <t>Transfer to Cemetery Reserve</t>
  </si>
  <si>
    <t>Refund of charges</t>
  </si>
  <si>
    <t>Assume none</t>
  </si>
  <si>
    <t>Income</t>
  </si>
  <si>
    <t>Headstone Rights</t>
  </si>
  <si>
    <t>Assume 10 x £200</t>
  </si>
  <si>
    <t>Burials / grave digging</t>
  </si>
  <si>
    <t xml:space="preserve">Assume 12 x £950 </t>
  </si>
  <si>
    <t>Grave reservation</t>
  </si>
  <si>
    <t xml:space="preserve">Assume 6 x £950 </t>
  </si>
  <si>
    <t>Assume 4 x £200 + 2 x £550</t>
  </si>
  <si>
    <t>Assets Management  Committee - CIVIC HALL</t>
  </si>
  <si>
    <t>Civic Hall Admin Charge</t>
  </si>
  <si>
    <t>Pay</t>
  </si>
  <si>
    <t>Electricity</t>
  </si>
  <si>
    <t>Usage &amp; Rate Split Confimed - 12m actuals to 30/11/23</t>
  </si>
  <si>
    <t>Gas</t>
  </si>
  <si>
    <t>Usage Confimed - 12m actuals to 30/11/23</t>
  </si>
  <si>
    <t>Rates - General</t>
  </si>
  <si>
    <t>PPE</t>
  </si>
  <si>
    <t>AM Review 20/11/23</t>
  </si>
  <si>
    <t>Cleaning and cleaning materials</t>
  </si>
  <si>
    <t>8m LV £3647 + 5%</t>
  </si>
  <si>
    <t>Repairs &amp; maintenance</t>
  </si>
  <si>
    <t>`</t>
  </si>
  <si>
    <t>Refuse collection &amp; pest control</t>
  </si>
  <si>
    <t>OMBC £265.60/m +5% x 12m</t>
  </si>
  <si>
    <t>Renewals &amp; improvements</t>
  </si>
  <si>
    <t>Tools &amp; equipment</t>
  </si>
  <si>
    <t>Hygiene</t>
  </si>
  <si>
    <t>AM Review 20/11/23 -new/cheaper contract</t>
  </si>
  <si>
    <t>Security staff</t>
  </si>
  <si>
    <t xml:space="preserve">Loan repayment </t>
  </si>
  <si>
    <t>Per Schedule</t>
  </si>
  <si>
    <t>Interest on Loan</t>
  </si>
  <si>
    <t>Warter Usage</t>
  </si>
  <si>
    <t>Licence fees</t>
  </si>
  <si>
    <t>TV 170 / Alcohol 190 / PRS 800 (Wedding 0 - every 5 years)</t>
  </si>
  <si>
    <t>Hospitality / catering</t>
  </si>
  <si>
    <t>Contingencies</t>
  </si>
  <si>
    <t>Deposits - current year</t>
  </si>
  <si>
    <t>Deposits - next year</t>
  </si>
  <si>
    <t>Hire of Hall - current year</t>
  </si>
  <si>
    <t>Hire of Hall - next year</t>
  </si>
  <si>
    <t>Parish Council use of Civic Hall</t>
  </si>
  <si>
    <t>Assets Management  Committee - OTHER</t>
  </si>
  <si>
    <t>Noticeboards</t>
  </si>
  <si>
    <t>Bus Shelters</t>
  </si>
  <si>
    <t>Dawson's Field</t>
  </si>
  <si>
    <t>Red Telephone Kiosks</t>
  </si>
  <si>
    <t>Income from allotment holders</t>
  </si>
  <si>
    <t>Finance Committee - ADMINISTRATION</t>
  </si>
  <si>
    <t>Chairman's allowance</t>
  </si>
  <si>
    <t>FC Review 23/11/23 - 23-24 +5%</t>
  </si>
  <si>
    <t>Car mileage &amp; transport</t>
  </si>
  <si>
    <t>FC Review 23/11/23</t>
  </si>
  <si>
    <t>Printing, Photocopying &amp; Stationery</t>
  </si>
  <si>
    <t>FC Review 23/11/23- RR +5%</t>
  </si>
  <si>
    <t>Advertising - Recruitment</t>
  </si>
  <si>
    <t xml:space="preserve">FC Review 23/11/23 </t>
  </si>
  <si>
    <t>Postage &amp; Telephones</t>
  </si>
  <si>
    <t>FC Review 23/11/23- RR £2.4k +5%</t>
  </si>
  <si>
    <t>Insurance</t>
  </si>
  <si>
    <t>FC Review 23/11/23 - LV £4.2k +5%</t>
  </si>
  <si>
    <t>Audit fee</t>
  </si>
  <si>
    <t>FC Review 23/11/23 - LV £1.358k +5%</t>
  </si>
  <si>
    <t>IT Support</t>
  </si>
  <si>
    <t>FC Review 23/11/23 - LV £1.5k +5%</t>
  </si>
  <si>
    <t>Office equipment</t>
  </si>
  <si>
    <t>Chairman's Regalia</t>
  </si>
  <si>
    <t>Elections</t>
  </si>
  <si>
    <t>FC Review 23/11/23 - £3.5k Main + £1.5k Bi</t>
  </si>
  <si>
    <t>Subscriptions</t>
  </si>
  <si>
    <t>Consultancy</t>
  </si>
  <si>
    <t>FC Review 23/11/23 - Elcons HR Only</t>
  </si>
  <si>
    <t>Neighbourhood Plan</t>
  </si>
  <si>
    <t>Staff Training</t>
  </si>
  <si>
    <t>Councillor training</t>
  </si>
  <si>
    <t>Van, petrol and tools</t>
  </si>
  <si>
    <t>FC Review 23/11/23 - Leaf Blower</t>
  </si>
  <si>
    <t>Use of Civic Hall</t>
  </si>
  <si>
    <t>Civic Ball</t>
  </si>
  <si>
    <t>FC Review 23/11/23- assume break even</t>
  </si>
  <si>
    <t>Payroll Service</t>
  </si>
  <si>
    <t>Other Civic Functions</t>
  </si>
  <si>
    <t>Bank Charges</t>
  </si>
  <si>
    <t>General office expenses</t>
  </si>
  <si>
    <t>FC Review 23/11/23 - tea/coffee/milk + 1x DBS</t>
  </si>
  <si>
    <t>Bank interest</t>
  </si>
  <si>
    <t>FC Review 23/11/23 - Book thru year - H1 £998</t>
  </si>
  <si>
    <t>Rochdale United Charity</t>
  </si>
  <si>
    <t>FC Review 23/11/23 - No change</t>
  </si>
  <si>
    <t>Finance Committee - GRANTS</t>
  </si>
  <si>
    <t>Sub-Total</t>
  </si>
  <si>
    <t>Contingency</t>
  </si>
  <si>
    <t>Grand Total</t>
  </si>
  <si>
    <t>Precept</t>
  </si>
  <si>
    <t>Precept/House</t>
  </si>
  <si>
    <t>Precept Total</t>
  </si>
  <si>
    <t>Grant</t>
  </si>
  <si>
    <t>Total Funding</t>
  </si>
  <si>
    <t>Short Fall - Reserves?</t>
  </si>
  <si>
    <t>Budget 23-24 + 5%</t>
  </si>
  <si>
    <t xml:space="preserve"> Budget        2023-24</t>
  </si>
  <si>
    <t>Agreed by EC Th 14/12/23</t>
  </si>
  <si>
    <t>23/23 £48 +5%, say £50/m for 10m</t>
  </si>
  <si>
    <t xml:space="preserve">Assume 12 </t>
  </si>
  <si>
    <t>Site Mgr all 6+25% // MB=RW 18 hrs/wk // WL (Casual) 3 hrs/wk</t>
  </si>
  <si>
    <t>23/23 £1,160 +5%, say £1,220/m for 10m</t>
  </si>
  <si>
    <t xml:space="preserve">AM Review 20/11/23 </t>
  </si>
  <si>
    <t>8m £3,453 so 12m LV £5179 + 5%</t>
  </si>
  <si>
    <t>Agreed FC 14/12/23</t>
  </si>
  <si>
    <t>Per current list</t>
  </si>
  <si>
    <t>FC Review 23/11/24</t>
  </si>
  <si>
    <t>FC Review 23/11/23 - use Reserve £3.5k if required</t>
  </si>
  <si>
    <t>Notes</t>
  </si>
  <si>
    <t>Inc</t>
  </si>
  <si>
    <t>Tax base (Houses) per OMBC 12/12/23</t>
  </si>
  <si>
    <t>Description</t>
  </si>
  <si>
    <t>Code</t>
  </si>
  <si>
    <t>Saddleworth Parish Council - Proposed Budget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</si>
</sst>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#,##0.00;[Red]\(#,##0.00\)"/>
    <numFmt numFmtId="165" formatCode="#,##0.00;[Red]\(#,##0.00\);\-"/>
    <numFmt numFmtId="166" formatCode="_-* #,##0_-;\-* #,##0_-;_-* &quot;-&quot;??_-;_-@_-"/>
    <numFmt numFmtId="167" formatCode="#,##0;[Red]\(#,##0\)"/>
    <numFmt numFmtId="168" formatCode="0.0%"/>
    <numFmt numFmtId="169" formatCode="#,##0;[Red]\(#,##0\);\-"/>
    <numFmt numFmtId="170" formatCode="#,##0;[Red]&quot;(&quot;#,##0&quot;)&quot;"/>
    <numFmt numFmtId="171" formatCode="&quot; &quot;#,##0&quot; &quot;;&quot;-&quot;#,##0&quot; &quot;;&quot; -&quot;00&quot; &quot;;&quot; &quot;@&quot; &quot;"/>
    <numFmt numFmtId="172" formatCode="&quot;£&quot;#,##0.00;[Red]&quot;£&quot;#,##0.00"/>
    <numFmt numFmtId="173" formatCode="&quot;£&quot;#,##0"/>
    <numFmt numFmtId="174" formatCode="&quot;£&quot;#,##0.00"/>
  </numFmts>
  <fonts count="25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1"/>
      <color theme="1"/>
      <name val="Arial"/>
      <family val="2"/>
    </font>
    <font>
      <i/>
      <sz val="1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5">
    <xf numFmtId="0" fontId="0" fillId="0" borderId="0" xfId="0"/>
    <xf numFmtId="43" fontId="13" fillId="0" borderId="0" xfId="1" applyFont="1" applyFill="1"/>
    <xf numFmtId="171" fontId="13" fillId="0" borderId="0" xfId="1" applyNumberFormat="1" applyFont="1" applyFill="1"/>
    <xf numFmtId="166" fontId="3" fillId="0" borderId="0" xfId="1" applyNumberFormat="1" applyFont="1" applyFill="1" applyBorder="1" applyAlignment="1">
      <alignment horizontal="right" wrapText="1"/>
    </xf>
    <xf numFmtId="0" fontId="2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left" wrapText="1"/>
    </xf>
    <xf numFmtId="0" fontId="2" fillId="0" borderId="3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65" fontId="3" fillId="0" borderId="0" xfId="0" applyNumberFormat="1" applyFont="1" applyAlignment="1">
      <alignment horizontal="right" wrapText="1"/>
    </xf>
    <xf numFmtId="165" fontId="2" fillId="0" borderId="0" xfId="0" applyNumberFormat="1" applyFont="1" applyAlignment="1">
      <alignment horizontal="right" wrapText="1"/>
    </xf>
    <xf numFmtId="165" fontId="3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/>
    </xf>
    <xf numFmtId="0" fontId="6" fillId="0" borderId="0" xfId="0" applyFont="1"/>
    <xf numFmtId="1" fontId="5" fillId="0" borderId="0" xfId="0" applyNumberFormat="1" applyFont="1" applyAlignment="1">
      <alignment horizontal="center"/>
    </xf>
    <xf numFmtId="168" fontId="3" fillId="0" borderId="0" xfId="2" applyNumberFormat="1" applyFont="1" applyFill="1" applyAlignment="1">
      <alignment horizontal="left" wrapText="1"/>
    </xf>
    <xf numFmtId="167" fontId="6" fillId="0" borderId="0" xfId="0" applyNumberFormat="1" applyFont="1" applyAlignment="1">
      <alignment horizontal="right" vertical="center" indent="1"/>
    </xf>
    <xf numFmtId="166" fontId="2" fillId="0" borderId="0" xfId="1" applyNumberFormat="1" applyFont="1" applyFill="1" applyBorder="1" applyAlignment="1">
      <alignment horizontal="right" wrapText="1"/>
    </xf>
    <xf numFmtId="166" fontId="1" fillId="0" borderId="0" xfId="1" applyNumberFormat="1" applyFont="1" applyFill="1"/>
    <xf numFmtId="1" fontId="2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right" wrapText="1"/>
    </xf>
    <xf numFmtId="170" fontId="12" fillId="0" borderId="0" xfId="0" applyNumberFormat="1" applyFont="1" applyAlignment="1">
      <alignment vertical="center"/>
    </xf>
    <xf numFmtId="170" fontId="13" fillId="0" borderId="0" xfId="0" applyNumberFormat="1" applyFont="1" applyAlignment="1">
      <alignment vertical="center"/>
    </xf>
    <xf numFmtId="0" fontId="9" fillId="0" borderId="0" xfId="0" applyFont="1"/>
    <xf numFmtId="170" fontId="7" fillId="0" borderId="0" xfId="0" applyNumberFormat="1" applyFont="1" applyAlignment="1">
      <alignment vertical="center"/>
    </xf>
    <xf numFmtId="168" fontId="2" fillId="0" borderId="0" xfId="2" applyNumberFormat="1" applyFont="1" applyFill="1" applyBorder="1" applyAlignment="1">
      <alignment horizontal="left" wrapText="1"/>
    </xf>
    <xf numFmtId="167" fontId="14" fillId="0" borderId="0" xfId="0" applyNumberFormat="1" applyFont="1" applyAlignment="1">
      <alignment horizontal="right" vertical="center" indent="1"/>
    </xf>
    <xf numFmtId="169" fontId="5" fillId="0" borderId="0" xfId="0" applyNumberFormat="1" applyFont="1"/>
    <xf numFmtId="167" fontId="15" fillId="0" borderId="0" xfId="0" applyNumberFormat="1" applyFont="1" applyAlignment="1">
      <alignment horizontal="right" vertical="center" indent="1"/>
    </xf>
    <xf numFmtId="168" fontId="0" fillId="0" borderId="0" xfId="2" applyNumberFormat="1" applyFont="1" applyFill="1"/>
    <xf numFmtId="0" fontId="8" fillId="0" borderId="0" xfId="0" applyFont="1"/>
    <xf numFmtId="1" fontId="8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0" applyFont="1"/>
    <xf numFmtId="0" fontId="4" fillId="0" borderId="0" xfId="0" applyFont="1" applyAlignment="1">
      <alignment vertical="center"/>
    </xf>
    <xf numFmtId="169" fontId="2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left"/>
    </xf>
    <xf numFmtId="167" fontId="16" fillId="0" borderId="0" xfId="0" applyNumberFormat="1" applyFont="1" applyAlignment="1">
      <alignment horizontal="right" vertical="center" indent="1"/>
    </xf>
    <xf numFmtId="168" fontId="2" fillId="0" borderId="0" xfId="2" applyNumberFormat="1" applyFont="1" applyFill="1" applyAlignment="1">
      <alignment horizontal="left" wrapText="1"/>
    </xf>
    <xf numFmtId="167" fontId="1" fillId="0" borderId="0" xfId="0" applyNumberFormat="1" applyFont="1"/>
    <xf numFmtId="0" fontId="1" fillId="0" borderId="0" xfId="0" applyFont="1"/>
    <xf numFmtId="165" fontId="3" fillId="0" borderId="0" xfId="0" quotePrefix="1" applyNumberFormat="1" applyFont="1" applyAlignment="1">
      <alignment horizontal="left" wrapText="1"/>
    </xf>
    <xf numFmtId="166" fontId="3" fillId="0" borderId="0" xfId="1" quotePrefix="1" applyNumberFormat="1" applyFont="1" applyFill="1" applyBorder="1" applyAlignment="1">
      <alignment horizontal="right" wrapText="1"/>
    </xf>
    <xf numFmtId="169" fontId="3" fillId="0" borderId="0" xfId="0" applyNumberFormat="1" applyFont="1" applyAlignment="1">
      <alignment horizontal="left" wrapText="1"/>
    </xf>
    <xf numFmtId="0" fontId="2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167" fontId="5" fillId="0" borderId="0" xfId="0" applyNumberFormat="1" applyFont="1" applyAlignment="1">
      <alignment horizontal="right" vertical="center" indent="1"/>
    </xf>
    <xf numFmtId="165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right"/>
    </xf>
    <xf numFmtId="170" fontId="13" fillId="0" borderId="0" xfId="0" applyNumberFormat="1" applyFont="1" applyAlignment="1">
      <alignment horizontal="right" indent="1"/>
    </xf>
    <xf numFmtId="170" fontId="7" fillId="0" borderId="0" xfId="0" applyNumberFormat="1" applyFont="1" applyAlignment="1">
      <alignment horizontal="right"/>
    </xf>
    <xf numFmtId="170" fontId="13" fillId="0" borderId="0" xfId="0" applyNumberFormat="1" applyFont="1"/>
    <xf numFmtId="170" fontId="7" fillId="0" borderId="0" xfId="0" applyNumberFormat="1" applyFont="1"/>
    <xf numFmtId="170" fontId="18" fillId="0" borderId="0" xfId="0" applyNumberFormat="1" applyFont="1" applyAlignment="1">
      <alignment horizontal="right" vertical="center" indent="1"/>
    </xf>
    <xf numFmtId="170" fontId="13" fillId="0" borderId="0" xfId="0" applyNumberFormat="1" applyFont="1" applyAlignment="1">
      <alignment horizontal="right" vertical="center" indent="1"/>
    </xf>
    <xf numFmtId="0" fontId="19" fillId="0" borderId="0" xfId="0" applyFont="1"/>
    <xf numFmtId="170" fontId="6" fillId="0" borderId="0" xfId="0" applyNumberFormat="1" applyFont="1"/>
    <xf numFmtId="0" fontId="13" fillId="0" borderId="0" xfId="0" applyFont="1"/>
    <xf numFmtId="170" fontId="17" fillId="0" borderId="0" xfId="0" applyNumberFormat="1" applyFont="1" applyAlignment="1">
      <alignment horizontal="right" vertical="center" indent="1"/>
    </xf>
    <xf numFmtId="167" fontId="6" fillId="0" borderId="4" xfId="0" applyNumberFormat="1" applyFont="1" applyBorder="1" applyAlignment="1">
      <alignment horizontal="right" vertical="center" indent="1"/>
    </xf>
    <xf numFmtId="167" fontId="5" fillId="0" borderId="1" xfId="0" applyNumberFormat="1" applyFont="1" applyBorder="1" applyAlignment="1">
      <alignment horizontal="right" vertical="center" indent="1"/>
    </xf>
    <xf numFmtId="170" fontId="13" fillId="0" borderId="0" xfId="0" applyNumberFormat="1" applyFont="1" applyAlignment="1">
      <alignment vertical="top"/>
    </xf>
    <xf numFmtId="170" fontId="13" fillId="0" borderId="0" xfId="0" applyNumberFormat="1" applyFont="1" applyAlignment="1">
      <alignment horizontal="left"/>
    </xf>
    <xf numFmtId="168" fontId="7" fillId="0" borderId="0" xfId="2" applyNumberFormat="1" applyFont="1" applyFill="1" applyAlignment="1">
      <alignment horizontal="left"/>
    </xf>
    <xf numFmtId="165" fontId="3" fillId="0" borderId="4" xfId="0" applyNumberFormat="1" applyFont="1" applyBorder="1" applyAlignment="1">
      <alignment horizontal="right" wrapText="1"/>
    </xf>
    <xf numFmtId="166" fontId="3" fillId="0" borderId="4" xfId="1" applyNumberFormat="1" applyFont="1" applyFill="1" applyBorder="1" applyAlignment="1">
      <alignment horizontal="right" wrapText="1"/>
    </xf>
    <xf numFmtId="166" fontId="2" fillId="0" borderId="1" xfId="1" applyNumberFormat="1" applyFont="1" applyFill="1" applyBorder="1" applyAlignment="1">
      <alignment horizontal="right" wrapText="1"/>
    </xf>
    <xf numFmtId="169" fontId="3" fillId="0" borderId="4" xfId="0" applyNumberFormat="1" applyFont="1" applyBorder="1" applyAlignment="1">
      <alignment horizontal="right" wrapText="1"/>
    </xf>
    <xf numFmtId="169" fontId="5" fillId="0" borderId="1" xfId="0" applyNumberFormat="1" applyFont="1" applyBorder="1"/>
    <xf numFmtId="169" fontId="2" fillId="0" borderId="1" xfId="0" applyNumberFormat="1" applyFont="1" applyBorder="1" applyAlignment="1">
      <alignment horizontal="right" wrapText="1"/>
    </xf>
    <xf numFmtId="166" fontId="3" fillId="0" borderId="4" xfId="1" quotePrefix="1" applyNumberFormat="1" applyFont="1" applyFill="1" applyBorder="1" applyAlignment="1">
      <alignment horizontal="right" wrapText="1"/>
    </xf>
    <xf numFmtId="165" fontId="3" fillId="0" borderId="1" xfId="0" applyNumberFormat="1" applyFont="1" applyBorder="1" applyAlignment="1">
      <alignment horizontal="right" wrapText="1"/>
    </xf>
    <xf numFmtId="43" fontId="13" fillId="0" borderId="0" xfId="1" applyFont="1" applyFill="1" applyAlignment="1">
      <alignment horizontal="center"/>
    </xf>
    <xf numFmtId="171" fontId="13" fillId="0" borderId="0" xfId="1" applyNumberFormat="1" applyFont="1" applyFill="1" applyAlignment="1">
      <alignment horizontal="center"/>
    </xf>
    <xf numFmtId="172" fontId="3" fillId="0" borderId="0" xfId="0" applyNumberFormat="1" applyFont="1" applyAlignment="1">
      <alignment horizontal="left" wrapText="1"/>
    </xf>
    <xf numFmtId="173" fontId="13" fillId="0" borderId="0" xfId="1" applyNumberFormat="1" applyFont="1" applyFill="1"/>
    <xf numFmtId="173" fontId="13" fillId="0" borderId="0" xfId="0" applyNumberFormat="1" applyFont="1"/>
    <xf numFmtId="173" fontId="6" fillId="0" borderId="0" xfId="0" applyNumberFormat="1" applyFont="1"/>
    <xf numFmtId="173" fontId="7" fillId="0" borderId="2" xfId="0" applyNumberFormat="1" applyFont="1" applyBorder="1"/>
    <xf numFmtId="173" fontId="7" fillId="0" borderId="0" xfId="0" applyNumberFormat="1" applyFont="1"/>
    <xf numFmtId="174" fontId="13" fillId="0" borderId="0" xfId="1" applyNumberFormat="1" applyFont="1" applyFill="1"/>
    <xf numFmtId="170" fontId="13" fillId="0" borderId="0" xfId="0" applyNumberFormat="1" applyFont="1" applyAlignment="1">
      <alignment horizontal="left" vertical="top"/>
    </xf>
    <xf numFmtId="170" fontId="7" fillId="0" borderId="0" xfId="0" applyNumberFormat="1" applyFont="1" applyAlignment="1">
      <alignment horizontal="left"/>
    </xf>
    <xf numFmtId="165" fontId="2" fillId="0" borderId="5" xfId="0" applyNumberFormat="1" applyFont="1" applyBorder="1" applyAlignment="1">
      <alignment horizontal="right" wrapText="1"/>
    </xf>
    <xf numFmtId="166" fontId="2" fillId="0" borderId="4" xfId="1" applyNumberFormat="1" applyFont="1" applyFill="1" applyBorder="1" applyAlignment="1">
      <alignment horizontal="right" wrapText="1"/>
    </xf>
    <xf numFmtId="169" fontId="5" fillId="0" borderId="4" xfId="0" applyNumberFormat="1" applyFont="1" applyBorder="1"/>
    <xf numFmtId="169" fontId="2" fillId="0" borderId="4" xfId="0" applyNumberFormat="1" applyFont="1" applyBorder="1" applyAlignment="1">
      <alignment horizontal="right" wrapText="1"/>
    </xf>
    <xf numFmtId="164" fontId="23" fillId="0" borderId="3" xfId="0" applyNumberFormat="1" applyFont="1" applyBorder="1" applyAlignment="1">
      <alignment horizontal="lef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4E9E9-1609-4E45-BB1E-C0722AEF7EF9}">
  <sheetPr>
    <pageSetUpPr fitToPage="1"/>
  </sheetPr>
  <dimension ref="A1:R306"/>
  <sheetViews>
    <sheetView tabSelected="1" topLeftCell="A113" zoomScale="70" zoomScaleNormal="70" workbookViewId="0">
      <selection activeCell="O17" sqref="O17"/>
    </sheetView>
  </sheetViews>
  <sheetFormatPr defaultColWidth="31.42578125" defaultRowHeight="15" x14ac:dyDescent="0.25"/>
  <cols>
    <col min="1" max="1" width="3.7109375" style="6" customWidth="1"/>
    <col min="2" max="2" width="8.140625" style="5" customWidth="1"/>
    <col min="3" max="3" width="37.7109375" style="6" customWidth="1"/>
    <col min="4" max="4" width="3.7109375" style="7" customWidth="1"/>
    <col min="5" max="5" width="13.85546875" style="8" customWidth="1"/>
    <col min="6" max="6" width="5.7109375" style="8" customWidth="1"/>
    <col min="7" max="7" width="13.85546875" style="8" customWidth="1"/>
    <col min="8" max="8" width="5.7109375" style="8" customWidth="1"/>
    <col min="9" max="9" width="49.140625" style="7" customWidth="1"/>
    <col min="10" max="11" width="19.140625" style="7" customWidth="1"/>
    <col min="12" max="12" width="15.140625" style="6" customWidth="1"/>
    <col min="13" max="13" width="9.140625" style="6" customWidth="1"/>
    <col min="14" max="14" width="11" style="6" customWidth="1"/>
    <col min="15" max="15" width="12.7109375" style="6" bestFit="1" customWidth="1"/>
    <col min="16" max="17" width="11.28515625" style="6" bestFit="1" customWidth="1"/>
    <col min="18" max="249" width="9.140625" style="6" customWidth="1"/>
    <col min="250" max="250" width="6.5703125" style="6" customWidth="1"/>
    <col min="251" max="16384" width="31.42578125" style="6"/>
  </cols>
  <sheetData>
    <row r="1" spans="1:11" ht="20.25" x14ac:dyDescent="0.3">
      <c r="A1" s="4" t="s">
        <v>144</v>
      </c>
    </row>
    <row r="2" spans="1:11" ht="21" thickBot="1" x14ac:dyDescent="0.35">
      <c r="A2" s="4"/>
    </row>
    <row r="3" spans="1:11" ht="46.5" thickBot="1" x14ac:dyDescent="0.35">
      <c r="A3" s="4"/>
      <c r="E3" s="11" t="s">
        <v>0</v>
      </c>
      <c r="F3" s="12"/>
      <c r="G3" s="11" t="s">
        <v>127</v>
      </c>
      <c r="I3" s="89" t="s">
        <v>139</v>
      </c>
    </row>
    <row r="4" spans="1:11" ht="21" thickBot="1" x14ac:dyDescent="0.35">
      <c r="A4" s="4"/>
      <c r="C4" s="94" t="s">
        <v>120</v>
      </c>
    </row>
    <row r="5" spans="1:11" s="19" customFormat="1" x14ac:dyDescent="0.25">
      <c r="E5" s="57"/>
      <c r="F5" s="57"/>
      <c r="G5" s="57"/>
      <c r="H5" s="57"/>
      <c r="I5" s="56"/>
      <c r="J5" s="2"/>
      <c r="K5" s="2"/>
    </row>
    <row r="6" spans="1:11" s="19" customFormat="1" ht="14.25" x14ac:dyDescent="0.2">
      <c r="C6" s="28" t="s">
        <v>141</v>
      </c>
      <c r="E6" s="58">
        <v>9150</v>
      </c>
      <c r="F6" s="58"/>
      <c r="G6" s="58">
        <v>8953</v>
      </c>
      <c r="H6" s="79" t="s">
        <v>140</v>
      </c>
      <c r="I6" s="88">
        <f>E6-G6</f>
        <v>197</v>
      </c>
      <c r="J6" s="58"/>
      <c r="K6" s="58"/>
    </row>
    <row r="7" spans="1:11" s="19" customFormat="1" ht="14.25" x14ac:dyDescent="0.2">
      <c r="C7" s="28"/>
      <c r="E7" s="58"/>
      <c r="F7" s="58"/>
      <c r="G7" s="58"/>
      <c r="H7" s="58"/>
      <c r="I7" s="68"/>
      <c r="J7" s="58"/>
      <c r="K7" s="58"/>
    </row>
    <row r="8" spans="1:11" s="19" customFormat="1" ht="14.25" x14ac:dyDescent="0.2">
      <c r="C8" s="28" t="s">
        <v>121</v>
      </c>
      <c r="E8" s="87">
        <f>G8*(1+I9)</f>
        <v>27.006781511701046</v>
      </c>
      <c r="F8" s="87"/>
      <c r="G8" s="87">
        <v>25.502154401983994</v>
      </c>
      <c r="H8" s="79" t="s">
        <v>140</v>
      </c>
      <c r="I8" s="81">
        <f>E8-G8</f>
        <v>1.5046271097170525</v>
      </c>
      <c r="J8" s="62"/>
      <c r="K8" s="62"/>
    </row>
    <row r="9" spans="1:11" s="19" customFormat="1" x14ac:dyDescent="0.25">
      <c r="C9" s="69" t="s">
        <v>122</v>
      </c>
      <c r="E9" s="82">
        <f>E6*E8</f>
        <v>247112.05083206456</v>
      </c>
      <c r="F9" s="82"/>
      <c r="G9" s="82">
        <v>228320.7883609627</v>
      </c>
      <c r="H9" s="80" t="s">
        <v>140</v>
      </c>
      <c r="I9" s="70">
        <v>5.8999999999999997E-2</v>
      </c>
      <c r="J9" s="58"/>
      <c r="K9" s="58"/>
    </row>
    <row r="10" spans="1:11" s="19" customFormat="1" ht="14.25" x14ac:dyDescent="0.2">
      <c r="C10" s="69"/>
      <c r="E10" s="82"/>
      <c r="F10" s="82"/>
      <c r="G10" s="82"/>
      <c r="H10" s="1"/>
      <c r="J10" s="58"/>
      <c r="K10" s="58"/>
    </row>
    <row r="11" spans="1:11" s="19" customFormat="1" x14ac:dyDescent="0.25">
      <c r="C11" s="69" t="s">
        <v>120</v>
      </c>
      <c r="E11" s="83">
        <f>E9</f>
        <v>247112.05083206456</v>
      </c>
      <c r="F11" s="83"/>
      <c r="G11" s="83">
        <v>228320.7883609627</v>
      </c>
      <c r="H11" s="58"/>
      <c r="J11" s="59"/>
      <c r="K11" s="59"/>
    </row>
    <row r="12" spans="1:11" s="19" customFormat="1" ht="14.25" customHeight="1" x14ac:dyDescent="0.2">
      <c r="C12" s="69" t="s">
        <v>123</v>
      </c>
      <c r="E12" s="83">
        <v>13490</v>
      </c>
      <c r="F12" s="83"/>
      <c r="G12" s="83">
        <v>13490</v>
      </c>
      <c r="H12" s="58"/>
      <c r="J12" s="58"/>
      <c r="K12" s="58"/>
    </row>
    <row r="13" spans="1:11" s="19" customFormat="1" ht="14.25" customHeight="1" x14ac:dyDescent="0.2">
      <c r="C13" s="19" t="s">
        <v>125</v>
      </c>
      <c r="E13" s="84">
        <f>E127-SUM(E11:E12)</f>
        <v>6746.5935880934994</v>
      </c>
      <c r="F13" s="84"/>
      <c r="G13" s="84"/>
      <c r="H13" s="63"/>
      <c r="J13" s="58"/>
      <c r="K13" s="58"/>
    </row>
    <row r="14" spans="1:11" s="19" customFormat="1" ht="14.25" customHeight="1" thickBot="1" x14ac:dyDescent="0.3">
      <c r="C14" s="69" t="s">
        <v>124</v>
      </c>
      <c r="E14" s="85">
        <f>SUM(E11:E13)</f>
        <v>267348.64442015806</v>
      </c>
      <c r="F14" s="86"/>
      <c r="G14" s="85">
        <v>241810.7883609627</v>
      </c>
      <c r="H14" s="59"/>
      <c r="J14" s="58"/>
      <c r="K14" s="58"/>
    </row>
    <row r="15" spans="1:11" s="19" customFormat="1" ht="14.25" customHeight="1" thickTop="1" x14ac:dyDescent="0.2">
      <c r="C15" s="61"/>
      <c r="E15" s="58">
        <f>E127-E14</f>
        <v>0</v>
      </c>
      <c r="F15" s="58"/>
      <c r="G15" s="58"/>
      <c r="H15" s="58"/>
      <c r="J15" s="58"/>
      <c r="K15" s="58"/>
    </row>
    <row r="16" spans="1:11" s="19" customFormat="1" ht="14.25" customHeight="1" x14ac:dyDescent="0.2">
      <c r="C16" s="61"/>
      <c r="E16" s="58"/>
      <c r="F16" s="58"/>
      <c r="G16" s="58"/>
      <c r="H16" s="58"/>
      <c r="J16" s="58"/>
      <c r="K16" s="58"/>
    </row>
    <row r="17" spans="1:14" s="13" customFormat="1" x14ac:dyDescent="0.25">
      <c r="B17" s="9" t="s">
        <v>143</v>
      </c>
      <c r="C17" s="9" t="s">
        <v>142</v>
      </c>
      <c r="D17" s="15"/>
      <c r="E17" s="90" t="s">
        <v>1</v>
      </c>
      <c r="F17" s="58"/>
      <c r="G17" s="90" t="s">
        <v>1</v>
      </c>
      <c r="H17" s="16"/>
      <c r="I17" s="10"/>
      <c r="J17" s="17"/>
      <c r="K17" s="17"/>
    </row>
    <row r="18" spans="1:14" s="19" customFormat="1" x14ac:dyDescent="0.25">
      <c r="A18" s="18" t="s">
        <v>2</v>
      </c>
      <c r="B18" s="5"/>
      <c r="D18" s="17"/>
      <c r="E18" s="71"/>
      <c r="F18" s="15"/>
      <c r="G18" s="71"/>
      <c r="H18" s="15"/>
      <c r="I18" s="17"/>
      <c r="J18" s="17"/>
      <c r="K18" s="17"/>
      <c r="L18"/>
      <c r="M18"/>
      <c r="N18"/>
    </row>
    <row r="19" spans="1:14" s="19" customFormat="1" x14ac:dyDescent="0.25">
      <c r="B19" s="20">
        <v>404</v>
      </c>
      <c r="C19" s="19" t="s">
        <v>4</v>
      </c>
      <c r="D19" s="17"/>
      <c r="E19" s="72">
        <v>600</v>
      </c>
      <c r="F19" s="3"/>
      <c r="G19" s="72">
        <v>350</v>
      </c>
      <c r="H19" s="3"/>
      <c r="I19" s="17" t="s">
        <v>5</v>
      </c>
      <c r="J19" s="21"/>
      <c r="K19" s="21"/>
      <c r="L19"/>
      <c r="M19"/>
      <c r="N19"/>
    </row>
    <row r="20" spans="1:14" s="19" customFormat="1" x14ac:dyDescent="0.25">
      <c r="B20" s="20">
        <v>405</v>
      </c>
      <c r="C20" s="19" t="s">
        <v>6</v>
      </c>
      <c r="D20" s="17"/>
      <c r="E20" s="72">
        <v>600</v>
      </c>
      <c r="F20" s="3"/>
      <c r="G20" s="72">
        <v>350</v>
      </c>
      <c r="H20" s="3"/>
      <c r="I20" s="17" t="s">
        <v>5</v>
      </c>
      <c r="J20" s="21"/>
      <c r="K20" s="21"/>
      <c r="L20"/>
      <c r="M20"/>
      <c r="N20"/>
    </row>
    <row r="21" spans="1:14" s="19" customFormat="1" x14ac:dyDescent="0.25">
      <c r="B21" s="20">
        <v>440</v>
      </c>
      <c r="C21" s="19" t="s">
        <v>7</v>
      </c>
      <c r="D21" s="17"/>
      <c r="E21" s="72">
        <v>350</v>
      </c>
      <c r="F21" s="3"/>
      <c r="G21" s="72">
        <v>440</v>
      </c>
      <c r="H21" s="3"/>
      <c r="I21" s="17" t="s">
        <v>8</v>
      </c>
      <c r="J21" s="21"/>
      <c r="K21" s="21"/>
      <c r="L21"/>
      <c r="M21"/>
      <c r="N21"/>
    </row>
    <row r="22" spans="1:14" s="19" customFormat="1" ht="30" customHeight="1" x14ac:dyDescent="0.25">
      <c r="B22" s="20">
        <v>441</v>
      </c>
      <c r="C22" s="19" t="s">
        <v>9</v>
      </c>
      <c r="D22" s="17"/>
      <c r="E22" s="72">
        <f>1850-794</f>
        <v>1056</v>
      </c>
      <c r="F22" s="3"/>
      <c r="G22" s="72">
        <v>1100</v>
      </c>
      <c r="H22" s="3"/>
      <c r="I22" s="17" t="s">
        <v>10</v>
      </c>
      <c r="J22" s="21"/>
      <c r="K22" s="21"/>
      <c r="L22"/>
      <c r="M22"/>
      <c r="N22"/>
    </row>
    <row r="23" spans="1:14" s="19" customFormat="1" x14ac:dyDescent="0.25">
      <c r="B23" s="20">
        <v>442</v>
      </c>
      <c r="C23" s="19" t="s">
        <v>11</v>
      </c>
      <c r="D23" s="17"/>
      <c r="E23" s="72">
        <f>450+550</f>
        <v>1000</v>
      </c>
      <c r="F23" s="3"/>
      <c r="G23" s="72">
        <v>1000</v>
      </c>
      <c r="H23" s="3"/>
      <c r="I23" s="17" t="s">
        <v>135</v>
      </c>
      <c r="J23" s="21"/>
      <c r="K23" s="21"/>
      <c r="L23"/>
      <c r="M23"/>
      <c r="N23"/>
    </row>
    <row r="24" spans="1:14" s="19" customFormat="1" x14ac:dyDescent="0.25">
      <c r="B24" s="20">
        <v>490</v>
      </c>
      <c r="C24" s="19" t="s">
        <v>12</v>
      </c>
      <c r="D24" s="17"/>
      <c r="E24" s="72">
        <f>750+110-110</f>
        <v>750</v>
      </c>
      <c r="F24" s="3"/>
      <c r="G24" s="72">
        <v>2190</v>
      </c>
      <c r="H24" s="3"/>
      <c r="I24" s="17" t="s">
        <v>135</v>
      </c>
      <c r="J24" s="21"/>
      <c r="K24" s="21"/>
      <c r="L24"/>
      <c r="M24"/>
      <c r="N24"/>
    </row>
    <row r="25" spans="1:14" s="19" customFormat="1" x14ac:dyDescent="0.25">
      <c r="B25" s="20"/>
      <c r="D25" s="17"/>
      <c r="E25" s="73">
        <f>SUM(E19:E24)</f>
        <v>4356</v>
      </c>
      <c r="F25" s="23"/>
      <c r="G25" s="73">
        <f t="shared" ref="G25" si="0">SUM(G19:G24)</f>
        <v>5430</v>
      </c>
      <c r="H25" s="23"/>
      <c r="I25" s="17"/>
      <c r="J25" s="21"/>
      <c r="K25" s="21"/>
      <c r="L25"/>
      <c r="M25" s="24"/>
      <c r="N25"/>
    </row>
    <row r="26" spans="1:14" s="19" customFormat="1" x14ac:dyDescent="0.25">
      <c r="A26" s="18" t="s">
        <v>13</v>
      </c>
      <c r="B26" s="25"/>
      <c r="D26" s="17"/>
      <c r="E26" s="71"/>
      <c r="F26" s="15"/>
      <c r="G26" s="71"/>
      <c r="H26" s="15"/>
      <c r="I26" s="17"/>
      <c r="J26" s="21"/>
      <c r="K26" s="21"/>
      <c r="L26"/>
      <c r="M26"/>
      <c r="N26"/>
    </row>
    <row r="27" spans="1:14" s="19" customFormat="1" x14ac:dyDescent="0.25">
      <c r="B27" s="20">
        <v>125</v>
      </c>
      <c r="C27" s="19" t="s">
        <v>14</v>
      </c>
      <c r="D27" s="17"/>
      <c r="E27" s="72">
        <v>3600</v>
      </c>
      <c r="F27" s="3"/>
      <c r="G27" s="72">
        <v>3600</v>
      </c>
      <c r="H27" s="3"/>
      <c r="I27" s="17" t="s">
        <v>128</v>
      </c>
      <c r="J27" s="21"/>
      <c r="K27" s="21"/>
      <c r="L27"/>
      <c r="M27"/>
      <c r="N27"/>
    </row>
    <row r="28" spans="1:14" s="19" customFormat="1" x14ac:dyDescent="0.25">
      <c r="B28" s="20">
        <v>412</v>
      </c>
      <c r="C28" s="19" t="s">
        <v>15</v>
      </c>
      <c r="D28" s="17"/>
      <c r="E28" s="72">
        <v>150</v>
      </c>
      <c r="F28" s="3"/>
      <c r="G28" s="72">
        <v>150</v>
      </c>
      <c r="H28" s="3"/>
      <c r="I28" s="17" t="s">
        <v>128</v>
      </c>
      <c r="J28" s="21"/>
      <c r="K28" s="21"/>
      <c r="L28"/>
      <c r="M28"/>
      <c r="N28"/>
    </row>
    <row r="29" spans="1:14" s="19" customFormat="1" x14ac:dyDescent="0.25">
      <c r="B29" s="20">
        <v>429</v>
      </c>
      <c r="C29" s="19" t="s">
        <v>17</v>
      </c>
      <c r="D29" s="17"/>
      <c r="E29" s="72">
        <v>350</v>
      </c>
      <c r="F29" s="3"/>
      <c r="G29" s="72">
        <v>350</v>
      </c>
      <c r="H29" s="3"/>
      <c r="I29" s="17" t="s">
        <v>128</v>
      </c>
      <c r="J29" s="21"/>
      <c r="K29" s="21"/>
      <c r="L29"/>
      <c r="M29"/>
      <c r="N29"/>
    </row>
    <row r="30" spans="1:14" s="19" customFormat="1" x14ac:dyDescent="0.25">
      <c r="B30" s="20"/>
      <c r="D30" s="17"/>
      <c r="E30" s="73">
        <f>SUM(E27:E29)</f>
        <v>4100</v>
      </c>
      <c r="F30" s="23"/>
      <c r="G30" s="73">
        <f>SUM(G27:G29)</f>
        <v>4100</v>
      </c>
      <c r="H30" s="23"/>
      <c r="I30" s="17"/>
      <c r="J30" s="21"/>
      <c r="K30" s="21"/>
      <c r="L30"/>
      <c r="M30" s="24"/>
      <c r="N30"/>
    </row>
    <row r="31" spans="1:14" s="19" customFormat="1" x14ac:dyDescent="0.25">
      <c r="B31" s="20"/>
      <c r="D31" s="17"/>
      <c r="E31" s="91"/>
      <c r="F31" s="23"/>
      <c r="G31" s="91"/>
      <c r="H31" s="23"/>
      <c r="I31" s="17"/>
      <c r="J31" s="21"/>
      <c r="K31" s="21"/>
      <c r="L31"/>
      <c r="M31" s="24"/>
      <c r="N31"/>
    </row>
    <row r="32" spans="1:14" s="19" customFormat="1" x14ac:dyDescent="0.25">
      <c r="A32" s="18" t="s">
        <v>18</v>
      </c>
      <c r="B32" s="25"/>
      <c r="D32" s="17"/>
      <c r="E32" s="71"/>
      <c r="F32" s="15"/>
      <c r="G32" s="71"/>
      <c r="H32" s="15"/>
      <c r="I32" s="17"/>
      <c r="J32" s="21"/>
      <c r="K32" s="21"/>
      <c r="L32"/>
      <c r="M32"/>
      <c r="N32"/>
    </row>
    <row r="33" spans="1:14" s="19" customFormat="1" x14ac:dyDescent="0.25">
      <c r="A33" s="18" t="s">
        <v>3</v>
      </c>
      <c r="B33" s="25"/>
      <c r="D33" s="17"/>
      <c r="E33" s="71"/>
      <c r="F33" s="15"/>
      <c r="G33" s="71"/>
      <c r="H33" s="15"/>
      <c r="I33" s="17"/>
      <c r="J33" s="21"/>
      <c r="K33" s="21"/>
      <c r="L33"/>
      <c r="M33"/>
      <c r="N33"/>
    </row>
    <row r="34" spans="1:14" s="19" customFormat="1" x14ac:dyDescent="0.25">
      <c r="B34" s="20">
        <v>201</v>
      </c>
      <c r="C34" s="19" t="s">
        <v>19</v>
      </c>
      <c r="D34" s="17"/>
      <c r="E34" s="74">
        <v>14450</v>
      </c>
      <c r="F34" s="26"/>
      <c r="G34" s="74">
        <v>12501</v>
      </c>
      <c r="H34" s="26"/>
      <c r="I34" s="27"/>
      <c r="J34" s="21"/>
      <c r="K34" s="21"/>
      <c r="L34"/>
      <c r="M34"/>
      <c r="N34"/>
    </row>
    <row r="35" spans="1:14" s="19" customFormat="1" x14ac:dyDescent="0.25">
      <c r="B35" s="20">
        <v>203</v>
      </c>
      <c r="C35" s="19" t="s">
        <v>20</v>
      </c>
      <c r="D35" s="17"/>
      <c r="E35" s="74">
        <f>12*400</f>
        <v>4800</v>
      </c>
      <c r="F35" s="26"/>
      <c r="G35" s="74">
        <v>4320</v>
      </c>
      <c r="H35" s="26"/>
      <c r="I35" s="28" t="s">
        <v>130</v>
      </c>
      <c r="J35" s="21"/>
      <c r="K35" s="21"/>
      <c r="L35"/>
      <c r="M35"/>
      <c r="N35"/>
    </row>
    <row r="36" spans="1:14" s="29" customFormat="1" x14ac:dyDescent="0.25">
      <c r="A36" s="19"/>
      <c r="B36" s="20">
        <v>206</v>
      </c>
      <c r="C36" s="19" t="s">
        <v>21</v>
      </c>
      <c r="D36" s="17"/>
      <c r="E36" s="74">
        <f>(4*75)+2*(75+400)</f>
        <v>1250</v>
      </c>
      <c r="F36" s="26"/>
      <c r="G36" s="74">
        <v>285</v>
      </c>
      <c r="H36" s="26"/>
      <c r="I36" s="28" t="s">
        <v>22</v>
      </c>
      <c r="J36" s="21"/>
      <c r="K36" s="21"/>
      <c r="L36"/>
      <c r="M36"/>
      <c r="N36"/>
    </row>
    <row r="37" spans="1:14" s="19" customFormat="1" x14ac:dyDescent="0.25">
      <c r="B37" s="20">
        <v>211</v>
      </c>
      <c r="C37" s="19" t="s">
        <v>23</v>
      </c>
      <c r="D37" s="17"/>
      <c r="E37" s="74">
        <f>10*50</f>
        <v>500</v>
      </c>
      <c r="F37" s="26"/>
      <c r="G37" s="74">
        <v>493.5</v>
      </c>
      <c r="H37" s="26"/>
      <c r="I37" s="28" t="s">
        <v>129</v>
      </c>
      <c r="J37" s="21"/>
      <c r="K37" s="21"/>
      <c r="L37"/>
      <c r="M37"/>
      <c r="N37"/>
    </row>
    <row r="38" spans="1:14" s="19" customFormat="1" x14ac:dyDescent="0.25">
      <c r="B38" s="20">
        <v>289</v>
      </c>
      <c r="C38" s="19" t="s">
        <v>24</v>
      </c>
      <c r="D38" s="17"/>
      <c r="E38" s="71"/>
      <c r="F38" s="15"/>
      <c r="G38" s="71">
        <v>0</v>
      </c>
      <c r="H38" s="15"/>
      <c r="I38" s="28"/>
      <c r="J38" s="21"/>
      <c r="K38" s="21"/>
      <c r="L38"/>
      <c r="M38"/>
      <c r="N38"/>
    </row>
    <row r="39" spans="1:14" s="19" customFormat="1" x14ac:dyDescent="0.25">
      <c r="B39" s="20">
        <v>290</v>
      </c>
      <c r="C39" s="19" t="s">
        <v>25</v>
      </c>
      <c r="D39" s="17"/>
      <c r="E39" s="71">
        <v>0</v>
      </c>
      <c r="F39" s="15"/>
      <c r="G39" s="71">
        <v>0</v>
      </c>
      <c r="H39" s="15"/>
      <c r="I39" s="28" t="s">
        <v>26</v>
      </c>
      <c r="J39" s="21"/>
      <c r="K39" s="21"/>
      <c r="L39"/>
      <c r="M39"/>
      <c r="N39"/>
    </row>
    <row r="40" spans="1:14" s="19" customFormat="1" x14ac:dyDescent="0.25">
      <c r="B40" s="20"/>
      <c r="D40" s="17"/>
      <c r="E40" s="73">
        <f>SUM(E34:E39)</f>
        <v>21000</v>
      </c>
      <c r="F40" s="23"/>
      <c r="G40" s="73">
        <f>SUM(G34:G39)</f>
        <v>17599.5</v>
      </c>
      <c r="H40" s="23"/>
      <c r="I40" s="30"/>
      <c r="J40" s="31"/>
      <c r="K40" s="31"/>
      <c r="L40"/>
      <c r="M40" s="24"/>
      <c r="N40"/>
    </row>
    <row r="41" spans="1:14" s="19" customFormat="1" x14ac:dyDescent="0.25">
      <c r="A41" s="18" t="s">
        <v>27</v>
      </c>
      <c r="B41" s="25"/>
      <c r="D41" s="17"/>
      <c r="E41" s="71"/>
      <c r="F41" s="15"/>
      <c r="G41" s="71"/>
      <c r="H41" s="15"/>
      <c r="I41" s="28"/>
      <c r="J41" s="21"/>
      <c r="K41" s="21"/>
      <c r="L41"/>
      <c r="M41"/>
      <c r="N41"/>
    </row>
    <row r="42" spans="1:14" s="19" customFormat="1" x14ac:dyDescent="0.25">
      <c r="A42" s="18"/>
      <c r="B42" s="25">
        <v>610</v>
      </c>
      <c r="C42" s="19" t="s">
        <v>28</v>
      </c>
      <c r="D42" s="17"/>
      <c r="E42" s="74">
        <f>-10*200</f>
        <v>-2000</v>
      </c>
      <c r="F42" s="26"/>
      <c r="G42" s="74">
        <v>-1800</v>
      </c>
      <c r="H42" s="26"/>
      <c r="I42" s="28" t="s">
        <v>29</v>
      </c>
      <c r="J42" s="21"/>
      <c r="K42" s="21"/>
      <c r="L42"/>
      <c r="M42"/>
      <c r="N42" s="26"/>
    </row>
    <row r="43" spans="1:14" s="19" customFormat="1" x14ac:dyDescent="0.25">
      <c r="B43" s="20">
        <v>620</v>
      </c>
      <c r="C43" s="19" t="s">
        <v>30</v>
      </c>
      <c r="D43" s="17"/>
      <c r="E43" s="74">
        <f>-12*950</f>
        <v>-11400</v>
      </c>
      <c r="F43" s="26"/>
      <c r="G43" s="74">
        <v>-10200</v>
      </c>
      <c r="H43" s="26"/>
      <c r="I43" s="28" t="s">
        <v>31</v>
      </c>
      <c r="J43" s="21"/>
      <c r="K43" s="21"/>
      <c r="L43"/>
      <c r="M43" s="32"/>
      <c r="N43" s="26"/>
    </row>
    <row r="44" spans="1:14" s="19" customFormat="1" x14ac:dyDescent="0.25">
      <c r="B44" s="20">
        <v>630</v>
      </c>
      <c r="C44" s="19" t="s">
        <v>32</v>
      </c>
      <c r="D44" s="17"/>
      <c r="E44" s="74">
        <f>-6*950</f>
        <v>-5700</v>
      </c>
      <c r="F44" s="26"/>
      <c r="G44" s="74">
        <v>-5100</v>
      </c>
      <c r="H44" s="26"/>
      <c r="I44" s="28" t="s">
        <v>33</v>
      </c>
      <c r="J44" s="21"/>
      <c r="K44" s="21"/>
      <c r="L44"/>
      <c r="M44" s="32"/>
      <c r="N44" s="26"/>
    </row>
    <row r="45" spans="1:14" s="19" customFormat="1" x14ac:dyDescent="0.25">
      <c r="B45" s="20">
        <v>640</v>
      </c>
      <c r="C45" s="19" t="s">
        <v>21</v>
      </c>
      <c r="D45" s="17"/>
      <c r="E45" s="74">
        <f>(-4*200)+(-2*550)</f>
        <v>-1900</v>
      </c>
      <c r="F45" s="26"/>
      <c r="G45" s="74">
        <v>-500</v>
      </c>
      <c r="H45" s="26"/>
      <c r="I45" s="28" t="s">
        <v>34</v>
      </c>
      <c r="J45" s="21"/>
      <c r="K45" s="21"/>
      <c r="L45"/>
      <c r="M45" s="32"/>
      <c r="N45" s="26"/>
    </row>
    <row r="46" spans="1:14" s="19" customFormat="1" x14ac:dyDescent="0.25">
      <c r="B46" s="20"/>
      <c r="D46" s="17"/>
      <c r="E46" s="75">
        <f>SUM(E42:E45)</f>
        <v>-21000</v>
      </c>
      <c r="F46" s="33"/>
      <c r="G46" s="75">
        <f>SUM(G42:G45)</f>
        <v>-17600</v>
      </c>
      <c r="H46" s="33"/>
      <c r="I46" s="17"/>
      <c r="J46" s="31"/>
      <c r="K46" s="31"/>
      <c r="L46"/>
      <c r="M46" s="34"/>
      <c r="N46" s="33"/>
    </row>
    <row r="47" spans="1:14" s="19" customFormat="1" x14ac:dyDescent="0.25">
      <c r="B47" s="20"/>
      <c r="D47" s="17"/>
      <c r="E47" s="92"/>
      <c r="F47" s="33"/>
      <c r="G47" s="92"/>
      <c r="H47" s="33"/>
      <c r="I47" s="17"/>
      <c r="J47" s="31"/>
      <c r="K47" s="31"/>
      <c r="L47"/>
      <c r="M47" s="34"/>
      <c r="N47" s="33"/>
    </row>
    <row r="48" spans="1:14" s="19" customFormat="1" x14ac:dyDescent="0.25">
      <c r="A48" s="18" t="s">
        <v>35</v>
      </c>
      <c r="B48" s="25"/>
      <c r="D48" s="17"/>
      <c r="E48" s="71"/>
      <c r="F48" s="15"/>
      <c r="G48" s="71"/>
      <c r="H48" s="15"/>
      <c r="I48" s="17"/>
      <c r="J48" s="21"/>
      <c r="K48" s="21"/>
      <c r="L48"/>
      <c r="M48"/>
      <c r="N48" s="35"/>
    </row>
    <row r="49" spans="1:18" s="19" customFormat="1" x14ac:dyDescent="0.25">
      <c r="A49" s="18" t="s">
        <v>3</v>
      </c>
      <c r="B49" s="25"/>
      <c r="D49" s="17"/>
      <c r="E49" s="71"/>
      <c r="F49" s="15"/>
      <c r="G49" s="71"/>
      <c r="H49" s="15"/>
      <c r="I49" s="17"/>
      <c r="J49" s="21"/>
      <c r="K49" s="21"/>
      <c r="L49"/>
      <c r="M49"/>
      <c r="N49"/>
    </row>
    <row r="50" spans="1:18" s="39" customFormat="1" ht="14.25" hidden="1" x14ac:dyDescent="0.2">
      <c r="A50" s="36"/>
      <c r="B50" s="37">
        <v>300</v>
      </c>
      <c r="C50" s="29" t="s">
        <v>36</v>
      </c>
      <c r="D50" s="17"/>
      <c r="E50" s="71"/>
      <c r="F50" s="15"/>
      <c r="G50" s="71">
        <v>0</v>
      </c>
      <c r="H50" s="15"/>
      <c r="I50" s="17"/>
      <c r="J50" s="21"/>
      <c r="K50" s="21"/>
      <c r="L50" s="38"/>
      <c r="M50" s="38"/>
      <c r="N50" s="38"/>
    </row>
    <row r="51" spans="1:18" s="19" customFormat="1" ht="29.25" x14ac:dyDescent="0.25">
      <c r="B51" s="20">
        <v>301</v>
      </c>
      <c r="C51" s="19" t="s">
        <v>37</v>
      </c>
      <c r="D51" s="17"/>
      <c r="E51" s="74">
        <v>76914.141081081092</v>
      </c>
      <c r="F51" s="26"/>
      <c r="G51" s="74">
        <v>70647.399999999994</v>
      </c>
      <c r="H51" s="26"/>
      <c r="I51" s="17" t="s">
        <v>131</v>
      </c>
      <c r="J51" s="21"/>
      <c r="K51" s="21"/>
      <c r="L51"/>
      <c r="M51"/>
      <c r="N51"/>
    </row>
    <row r="52" spans="1:18" s="19" customFormat="1" ht="29.25" x14ac:dyDescent="0.25">
      <c r="B52" s="20">
        <v>302</v>
      </c>
      <c r="C52" s="19" t="s">
        <v>38</v>
      </c>
      <c r="D52" s="17"/>
      <c r="E52" s="74">
        <v>15883.638050412435</v>
      </c>
      <c r="F52" s="26"/>
      <c r="G52" s="74">
        <v>33377.22</v>
      </c>
      <c r="H52" s="26"/>
      <c r="I52" s="17" t="s">
        <v>39</v>
      </c>
      <c r="J52" s="21"/>
      <c r="K52" s="21"/>
      <c r="L52"/>
      <c r="M52"/>
      <c r="N52"/>
    </row>
    <row r="53" spans="1:18" s="19" customFormat="1" x14ac:dyDescent="0.25">
      <c r="B53" s="20">
        <v>303</v>
      </c>
      <c r="C53" s="19" t="s">
        <v>40</v>
      </c>
      <c r="D53" s="17"/>
      <c r="E53" s="74">
        <v>10233.278687999999</v>
      </c>
      <c r="F53" s="26"/>
      <c r="G53" s="74">
        <v>16488.060000000001</v>
      </c>
      <c r="H53" s="26"/>
      <c r="I53" s="17" t="s">
        <v>41</v>
      </c>
      <c r="J53" s="21"/>
      <c r="K53" s="21"/>
      <c r="L53"/>
      <c r="M53"/>
      <c r="N53"/>
    </row>
    <row r="54" spans="1:18" s="19" customFormat="1" x14ac:dyDescent="0.25">
      <c r="B54" s="20">
        <v>304</v>
      </c>
      <c r="C54" s="40" t="s">
        <v>42</v>
      </c>
      <c r="D54" s="17"/>
      <c r="E54" s="74">
        <f>10*1220</f>
        <v>12200</v>
      </c>
      <c r="F54" s="26"/>
      <c r="G54" s="74">
        <v>12579</v>
      </c>
      <c r="H54" s="26"/>
      <c r="I54" s="28" t="s">
        <v>132</v>
      </c>
      <c r="J54" s="21"/>
      <c r="K54" s="21"/>
      <c r="L54"/>
      <c r="M54"/>
      <c r="N54"/>
    </row>
    <row r="55" spans="1:18" s="19" customFormat="1" x14ac:dyDescent="0.25">
      <c r="B55" s="20">
        <v>305</v>
      </c>
      <c r="C55" s="6" t="s">
        <v>43</v>
      </c>
      <c r="D55" s="17"/>
      <c r="E55" s="74">
        <v>500</v>
      </c>
      <c r="F55" s="26"/>
      <c r="G55" s="74">
        <v>100</v>
      </c>
      <c r="H55" s="26"/>
      <c r="I55" s="17" t="s">
        <v>44</v>
      </c>
      <c r="J55" s="21"/>
      <c r="K55" s="21"/>
      <c r="L55"/>
      <c r="M55"/>
      <c r="N55"/>
    </row>
    <row r="56" spans="1:18" s="19" customFormat="1" x14ac:dyDescent="0.25">
      <c r="B56" s="20">
        <v>306</v>
      </c>
      <c r="C56" s="19" t="s">
        <v>45</v>
      </c>
      <c r="D56" s="17"/>
      <c r="E56" s="74">
        <v>3800</v>
      </c>
      <c r="F56" s="26"/>
      <c r="G56" s="74">
        <v>2432.8920000000003</v>
      </c>
      <c r="H56" s="26"/>
      <c r="I56" s="17" t="s">
        <v>46</v>
      </c>
      <c r="J56" s="21"/>
      <c r="K56" s="21"/>
      <c r="L56"/>
      <c r="M56"/>
      <c r="N56"/>
    </row>
    <row r="57" spans="1:18" s="19" customFormat="1" x14ac:dyDescent="0.25">
      <c r="B57" s="20">
        <v>307</v>
      </c>
      <c r="C57" s="19" t="s">
        <v>47</v>
      </c>
      <c r="D57" s="17"/>
      <c r="E57" s="74">
        <v>30000</v>
      </c>
      <c r="F57" s="26"/>
      <c r="G57" s="74">
        <v>23285.052000000003</v>
      </c>
      <c r="H57" s="26"/>
      <c r="I57" s="17" t="s">
        <v>44</v>
      </c>
      <c r="J57" s="21"/>
      <c r="K57" s="21"/>
      <c r="L57"/>
      <c r="M57"/>
      <c r="N57"/>
      <c r="R57" s="19" t="s">
        <v>48</v>
      </c>
    </row>
    <row r="58" spans="1:18" s="19" customFormat="1" x14ac:dyDescent="0.25">
      <c r="B58" s="20">
        <v>308</v>
      </c>
      <c r="C58" s="19" t="s">
        <v>49</v>
      </c>
      <c r="D58" s="17"/>
      <c r="E58" s="74">
        <v>3350</v>
      </c>
      <c r="F58" s="26"/>
      <c r="G58" s="74">
        <v>2709.8819999999996</v>
      </c>
      <c r="H58" s="26"/>
      <c r="I58" s="17" t="s">
        <v>50</v>
      </c>
      <c r="J58" s="21"/>
      <c r="K58" s="21"/>
      <c r="L58"/>
      <c r="M58"/>
      <c r="N58"/>
    </row>
    <row r="59" spans="1:18" s="19" customFormat="1" hidden="1" x14ac:dyDescent="0.25">
      <c r="B59" s="20">
        <v>311</v>
      </c>
      <c r="C59" s="19" t="s">
        <v>51</v>
      </c>
      <c r="D59" s="17"/>
      <c r="E59" s="74"/>
      <c r="F59" s="26"/>
      <c r="G59" s="74">
        <v>0</v>
      </c>
      <c r="H59" s="26"/>
      <c r="I59" s="17"/>
      <c r="J59" s="21"/>
      <c r="K59" s="21"/>
      <c r="L59"/>
      <c r="M59"/>
      <c r="N59"/>
    </row>
    <row r="60" spans="1:18" s="19" customFormat="1" hidden="1" x14ac:dyDescent="0.25">
      <c r="B60" s="20">
        <v>312</v>
      </c>
      <c r="C60" s="19" t="s">
        <v>52</v>
      </c>
      <c r="D60" s="17"/>
      <c r="E60" s="74"/>
      <c r="F60" s="26"/>
      <c r="G60" s="74">
        <v>0</v>
      </c>
      <c r="H60" s="26"/>
      <c r="I60" s="17"/>
      <c r="J60" s="21"/>
      <c r="K60" s="21"/>
      <c r="L60"/>
      <c r="M60"/>
      <c r="N60"/>
    </row>
    <row r="61" spans="1:18" s="19" customFormat="1" ht="16.149999999999999" customHeight="1" x14ac:dyDescent="0.25">
      <c r="B61" s="20">
        <v>316</v>
      </c>
      <c r="C61" s="19" t="s">
        <v>53</v>
      </c>
      <c r="D61" s="17"/>
      <c r="E61" s="74">
        <v>3000</v>
      </c>
      <c r="F61" s="26"/>
      <c r="G61" s="74">
        <v>3757.558</v>
      </c>
      <c r="H61" s="26"/>
      <c r="I61" s="17" t="s">
        <v>54</v>
      </c>
      <c r="J61" s="21"/>
      <c r="K61" s="21"/>
      <c r="L61"/>
      <c r="M61"/>
      <c r="N61"/>
    </row>
    <row r="62" spans="1:18" s="19" customFormat="1" x14ac:dyDescent="0.25">
      <c r="B62" s="20">
        <v>318</v>
      </c>
      <c r="C62" s="19" t="s">
        <v>55</v>
      </c>
      <c r="D62" s="17"/>
      <c r="E62" s="74">
        <v>9500</v>
      </c>
      <c r="F62" s="26"/>
      <c r="G62" s="74">
        <v>9130.9680000000008</v>
      </c>
      <c r="H62" s="26"/>
      <c r="I62" s="17" t="s">
        <v>133</v>
      </c>
      <c r="J62" s="21"/>
      <c r="K62" s="21"/>
      <c r="L62"/>
      <c r="M62"/>
      <c r="N62"/>
    </row>
    <row r="63" spans="1:18" s="19" customFormat="1" x14ac:dyDescent="0.25">
      <c r="B63" s="20">
        <v>319</v>
      </c>
      <c r="C63" s="19" t="s">
        <v>56</v>
      </c>
      <c r="D63" s="17"/>
      <c r="E63" s="74">
        <v>30686</v>
      </c>
      <c r="F63" s="26"/>
      <c r="G63" s="74">
        <v>29634.38</v>
      </c>
      <c r="H63" s="26"/>
      <c r="I63" s="17" t="s">
        <v>57</v>
      </c>
      <c r="J63" s="21"/>
      <c r="K63" s="21"/>
      <c r="L63"/>
      <c r="M63"/>
      <c r="N63"/>
    </row>
    <row r="64" spans="1:18" s="19" customFormat="1" x14ac:dyDescent="0.25">
      <c r="B64" s="20">
        <v>320</v>
      </c>
      <c r="C64" s="19" t="s">
        <v>58</v>
      </c>
      <c r="D64" s="17"/>
      <c r="E64" s="74">
        <v>15073</v>
      </c>
      <c r="F64" s="26"/>
      <c r="G64" s="74">
        <v>16125.2</v>
      </c>
      <c r="H64" s="26"/>
      <c r="I64" s="17" t="s">
        <v>57</v>
      </c>
      <c r="J64" s="21"/>
      <c r="K64" s="21"/>
      <c r="L64"/>
      <c r="M64"/>
      <c r="N64"/>
    </row>
    <row r="65" spans="1:14" s="19" customFormat="1" x14ac:dyDescent="0.25">
      <c r="B65" s="20">
        <v>321</v>
      </c>
      <c r="C65" s="19" t="s">
        <v>59</v>
      </c>
      <c r="D65" s="17"/>
      <c r="E65" s="74">
        <v>5500</v>
      </c>
      <c r="F65" s="26"/>
      <c r="G65" s="74">
        <v>5944.1760000000004</v>
      </c>
      <c r="H65" s="26"/>
      <c r="I65" s="17" t="s">
        <v>134</v>
      </c>
      <c r="J65" s="21"/>
      <c r="K65" s="21"/>
      <c r="L65"/>
      <c r="M65"/>
      <c r="N65"/>
    </row>
    <row r="66" spans="1:14" s="19" customFormat="1" ht="29.25" x14ac:dyDescent="0.25">
      <c r="B66" s="20">
        <v>324</v>
      </c>
      <c r="C66" s="19" t="s">
        <v>60</v>
      </c>
      <c r="D66" s="17"/>
      <c r="E66" s="74">
        <v>1160</v>
      </c>
      <c r="F66" s="26"/>
      <c r="G66" s="74">
        <v>2235.4920000000002</v>
      </c>
      <c r="H66" s="26"/>
      <c r="I66" s="17" t="s">
        <v>61</v>
      </c>
      <c r="J66" s="21"/>
      <c r="K66" s="21"/>
      <c r="L66"/>
      <c r="M66"/>
      <c r="N66"/>
    </row>
    <row r="67" spans="1:14" s="29" customFormat="1" x14ac:dyDescent="0.25">
      <c r="A67" s="19"/>
      <c r="B67" s="20">
        <v>325</v>
      </c>
      <c r="C67" s="19" t="s">
        <v>62</v>
      </c>
      <c r="D67" s="17"/>
      <c r="E67" s="74">
        <f>500-250</f>
        <v>250</v>
      </c>
      <c r="F67" s="26"/>
      <c r="G67" s="74">
        <v>126</v>
      </c>
      <c r="H67" s="26"/>
      <c r="I67" s="17" t="s">
        <v>135</v>
      </c>
      <c r="J67" s="21"/>
      <c r="K67" s="21"/>
      <c r="L67"/>
      <c r="M67"/>
      <c r="N67"/>
    </row>
    <row r="68" spans="1:14" s="19" customFormat="1" x14ac:dyDescent="0.25">
      <c r="B68" s="20">
        <v>380</v>
      </c>
      <c r="C68" s="19" t="s">
        <v>63</v>
      </c>
      <c r="D68" s="17"/>
      <c r="E68" s="74"/>
      <c r="F68" s="26"/>
      <c r="G68" s="74">
        <v>-30000</v>
      </c>
      <c r="H68" s="26"/>
      <c r="I68" s="17"/>
      <c r="J68" s="21"/>
      <c r="K68" s="21"/>
      <c r="L68"/>
      <c r="M68"/>
      <c r="N68"/>
    </row>
    <row r="69" spans="1:14" s="19" customFormat="1" x14ac:dyDescent="0.25">
      <c r="B69" s="20"/>
      <c r="D69" s="17"/>
      <c r="E69" s="76">
        <f>SUM(E51:E68)</f>
        <v>218050.05781949352</v>
      </c>
      <c r="F69" s="41"/>
      <c r="G69" s="76">
        <f>SUM(G50:G68)</f>
        <v>198573.28</v>
      </c>
      <c r="H69" s="41"/>
      <c r="I69" s="17"/>
      <c r="J69" s="31"/>
      <c r="K69" s="31"/>
      <c r="L69"/>
      <c r="M69" s="24"/>
      <c r="N69"/>
    </row>
    <row r="70" spans="1:14" s="19" customFormat="1" x14ac:dyDescent="0.25">
      <c r="A70" s="18" t="s">
        <v>27</v>
      </c>
      <c r="B70" s="25"/>
      <c r="D70" s="17"/>
      <c r="E70" s="71"/>
      <c r="F70" s="15"/>
      <c r="G70" s="71"/>
      <c r="H70" s="15"/>
      <c r="I70" s="17"/>
      <c r="J70" s="21"/>
      <c r="K70" s="21"/>
      <c r="L70"/>
      <c r="M70"/>
      <c r="N70"/>
    </row>
    <row r="71" spans="1:14" s="19" customFormat="1" x14ac:dyDescent="0.25">
      <c r="B71" s="20">
        <v>710</v>
      </c>
      <c r="C71" s="19" t="s">
        <v>64</v>
      </c>
      <c r="D71" s="17"/>
      <c r="E71" s="71"/>
      <c r="F71" s="15"/>
      <c r="G71" s="71">
        <v>-660</v>
      </c>
      <c r="H71" s="15"/>
      <c r="I71" s="17"/>
      <c r="J71" s="21"/>
      <c r="K71" s="21"/>
      <c r="L71"/>
      <c r="M71" s="32"/>
      <c r="N71"/>
    </row>
    <row r="72" spans="1:14" s="19" customFormat="1" x14ac:dyDescent="0.25">
      <c r="B72" s="20">
        <v>711</v>
      </c>
      <c r="C72" s="19" t="s">
        <v>65</v>
      </c>
      <c r="D72" s="17"/>
      <c r="E72" s="74"/>
      <c r="F72" s="26"/>
      <c r="G72" s="74">
        <v>-1760.0000000000002</v>
      </c>
      <c r="H72" s="26"/>
      <c r="I72" s="17"/>
      <c r="J72" s="21"/>
      <c r="K72" s="21"/>
      <c r="L72"/>
      <c r="M72" s="32"/>
      <c r="N72"/>
    </row>
    <row r="73" spans="1:14" s="19" customFormat="1" x14ac:dyDescent="0.25">
      <c r="B73" s="20">
        <v>720</v>
      </c>
      <c r="C73" s="19" t="s">
        <v>66</v>
      </c>
      <c r="D73" s="17"/>
      <c r="E73" s="74">
        <v>-71000</v>
      </c>
      <c r="F73" s="26"/>
      <c r="G73" s="74">
        <v>-64619.573333333356</v>
      </c>
      <c r="H73" s="26"/>
      <c r="I73" s="17" t="s">
        <v>126</v>
      </c>
      <c r="J73" s="21"/>
      <c r="K73" s="21"/>
      <c r="L73"/>
      <c r="M73" s="32"/>
      <c r="N73"/>
    </row>
    <row r="74" spans="1:14" s="19" customFormat="1" x14ac:dyDescent="0.25">
      <c r="B74" s="20">
        <v>721</v>
      </c>
      <c r="C74" s="19" t="s">
        <v>67</v>
      </c>
      <c r="D74" s="17"/>
      <c r="E74" s="74"/>
      <c r="F74" s="26"/>
      <c r="G74" s="74">
        <v>-733.33333333333337</v>
      </c>
      <c r="H74" s="26"/>
      <c r="I74" s="17"/>
      <c r="J74" s="21"/>
      <c r="K74" s="21"/>
      <c r="L74"/>
      <c r="M74" s="32"/>
      <c r="N74"/>
    </row>
    <row r="75" spans="1:14" s="19" customFormat="1" x14ac:dyDescent="0.25">
      <c r="B75" s="20">
        <v>730</v>
      </c>
      <c r="C75" s="19" t="s">
        <v>55</v>
      </c>
      <c r="D75" s="17"/>
      <c r="E75" s="74"/>
      <c r="F75" s="26"/>
      <c r="G75" s="74">
        <v>0</v>
      </c>
      <c r="H75" s="26"/>
      <c r="I75" s="17"/>
      <c r="J75" s="21"/>
      <c r="K75" s="21"/>
      <c r="L75"/>
      <c r="M75" s="32"/>
      <c r="N75"/>
    </row>
    <row r="76" spans="1:14" s="29" customFormat="1" ht="12.75" hidden="1" customHeight="1" x14ac:dyDescent="0.2">
      <c r="A76" s="42"/>
      <c r="B76" s="37">
        <v>740</v>
      </c>
      <c r="C76" s="29" t="s">
        <v>68</v>
      </c>
      <c r="D76" s="17"/>
      <c r="E76" s="74"/>
      <c r="F76" s="26"/>
      <c r="G76" s="74">
        <v>0</v>
      </c>
      <c r="H76" s="26"/>
      <c r="I76" s="17"/>
      <c r="J76" s="21"/>
      <c r="K76" s="21"/>
      <c r="L76" s="38"/>
      <c r="M76" s="43"/>
      <c r="N76" s="38"/>
    </row>
    <row r="77" spans="1:14" s="19" customFormat="1" x14ac:dyDescent="0.25">
      <c r="B77" s="20"/>
      <c r="D77" s="17"/>
      <c r="E77" s="76">
        <f>SUM(E71:E76)</f>
        <v>-71000</v>
      </c>
      <c r="F77" s="41"/>
      <c r="G77" s="76">
        <f>SUM(G71:G76)</f>
        <v>-67772.906666666691</v>
      </c>
      <c r="H77" s="41"/>
      <c r="I77" s="17"/>
      <c r="J77" s="44"/>
      <c r="K77" s="44"/>
      <c r="L77"/>
      <c r="M77" s="45"/>
      <c r="N77"/>
    </row>
    <row r="78" spans="1:14" s="19" customFormat="1" x14ac:dyDescent="0.25">
      <c r="B78" s="20"/>
      <c r="D78" s="17"/>
      <c r="E78" s="93"/>
      <c r="F78" s="41"/>
      <c r="G78" s="93"/>
      <c r="H78" s="41"/>
      <c r="I78" s="17"/>
      <c r="J78" s="44"/>
      <c r="K78" s="44"/>
      <c r="L78"/>
      <c r="M78" s="45"/>
      <c r="N78"/>
    </row>
    <row r="79" spans="1:14" s="19" customFormat="1" x14ac:dyDescent="0.25">
      <c r="A79" s="18" t="s">
        <v>69</v>
      </c>
      <c r="B79" s="25"/>
      <c r="D79" s="17"/>
      <c r="E79" s="71"/>
      <c r="F79" s="15"/>
      <c r="G79" s="71"/>
      <c r="H79" s="15"/>
      <c r="I79" s="17"/>
      <c r="J79" s="21"/>
      <c r="K79" s="21"/>
      <c r="L79"/>
      <c r="M79"/>
      <c r="N79"/>
    </row>
    <row r="80" spans="1:14" s="19" customFormat="1" x14ac:dyDescent="0.25">
      <c r="A80" s="18" t="s">
        <v>3</v>
      </c>
      <c r="B80" s="25"/>
      <c r="D80" s="17"/>
      <c r="E80" s="71"/>
      <c r="F80" s="15"/>
      <c r="G80" s="71"/>
      <c r="H80" s="15"/>
      <c r="I80" s="17"/>
      <c r="J80" s="21"/>
      <c r="K80" s="21"/>
      <c r="L80"/>
      <c r="M80"/>
      <c r="N80"/>
    </row>
    <row r="81" spans="1:14" s="19" customFormat="1" x14ac:dyDescent="0.25">
      <c r="B81" s="20">
        <v>415</v>
      </c>
      <c r="C81" s="19" t="s">
        <v>70</v>
      </c>
      <c r="D81" s="17"/>
      <c r="E81" s="74">
        <v>600</v>
      </c>
      <c r="F81" s="26"/>
      <c r="G81" s="74">
        <v>500</v>
      </c>
      <c r="H81" s="26"/>
      <c r="I81" s="17" t="s">
        <v>44</v>
      </c>
      <c r="J81" s="21"/>
      <c r="K81" s="21"/>
      <c r="L81"/>
      <c r="M81"/>
      <c r="N81"/>
    </row>
    <row r="82" spans="1:14" s="19" customFormat="1" x14ac:dyDescent="0.25">
      <c r="B82" s="20">
        <v>431</v>
      </c>
      <c r="C82" s="6" t="s">
        <v>71</v>
      </c>
      <c r="D82" s="17"/>
      <c r="E82" s="74">
        <v>300</v>
      </c>
      <c r="F82" s="26"/>
      <c r="G82" s="74">
        <v>250</v>
      </c>
      <c r="H82" s="26"/>
      <c r="I82" s="17" t="s">
        <v>44</v>
      </c>
      <c r="J82" s="21"/>
      <c r="K82" s="21"/>
      <c r="L82"/>
      <c r="M82"/>
      <c r="N82"/>
    </row>
    <row r="83" spans="1:14" s="19" customFormat="1" x14ac:dyDescent="0.25">
      <c r="B83" s="20">
        <v>433</v>
      </c>
      <c r="C83" s="6" t="s">
        <v>72</v>
      </c>
      <c r="D83" s="17"/>
      <c r="E83" s="74">
        <v>2500</v>
      </c>
      <c r="F83" s="26"/>
      <c r="G83" s="74">
        <v>2200</v>
      </c>
      <c r="H83" s="26"/>
      <c r="I83" s="17" t="s">
        <v>44</v>
      </c>
      <c r="J83" s="21"/>
      <c r="K83" s="21"/>
      <c r="L83"/>
      <c r="M83"/>
      <c r="N83"/>
    </row>
    <row r="84" spans="1:14" s="19" customFormat="1" x14ac:dyDescent="0.25">
      <c r="B84" s="20">
        <v>434</v>
      </c>
      <c r="C84" s="6" t="s">
        <v>73</v>
      </c>
      <c r="D84" s="17"/>
      <c r="E84" s="74">
        <v>250</v>
      </c>
      <c r="F84" s="26"/>
      <c r="G84" s="74">
        <v>250</v>
      </c>
      <c r="H84" s="26"/>
      <c r="I84" s="17" t="s">
        <v>44</v>
      </c>
      <c r="J84" s="21"/>
      <c r="K84" s="21"/>
      <c r="L84"/>
      <c r="M84"/>
      <c r="N84"/>
    </row>
    <row r="85" spans="1:14" s="19" customFormat="1" x14ac:dyDescent="0.25">
      <c r="B85" s="20"/>
      <c r="D85" s="17"/>
      <c r="E85" s="76">
        <f>SUM(E81:E84)</f>
        <v>3650</v>
      </c>
      <c r="F85" s="41"/>
      <c r="G85" s="76">
        <f>SUM(G81:G84)</f>
        <v>3200</v>
      </c>
      <c r="H85" s="41"/>
      <c r="I85" s="17"/>
      <c r="J85" s="44"/>
      <c r="K85" s="44"/>
      <c r="L85"/>
      <c r="M85" s="46"/>
      <c r="N85"/>
    </row>
    <row r="86" spans="1:14" s="19" customFormat="1" x14ac:dyDescent="0.25">
      <c r="A86" s="18" t="s">
        <v>27</v>
      </c>
      <c r="B86" s="25"/>
      <c r="D86" s="17"/>
      <c r="E86" s="71"/>
      <c r="F86" s="15"/>
      <c r="G86" s="71"/>
      <c r="H86" s="15"/>
      <c r="I86" s="17"/>
      <c r="J86" s="21"/>
      <c r="K86" s="21"/>
      <c r="L86"/>
      <c r="M86"/>
      <c r="N86"/>
    </row>
    <row r="87" spans="1:14" s="19" customFormat="1" x14ac:dyDescent="0.25">
      <c r="B87" s="20">
        <v>831</v>
      </c>
      <c r="C87" s="6" t="s">
        <v>74</v>
      </c>
      <c r="D87" s="17"/>
      <c r="E87" s="74">
        <v>-881</v>
      </c>
      <c r="F87" s="26"/>
      <c r="G87" s="74">
        <v>-925</v>
      </c>
      <c r="H87" s="26"/>
      <c r="I87" s="17" t="s">
        <v>136</v>
      </c>
      <c r="J87" s="21"/>
      <c r="K87" s="21"/>
      <c r="L87"/>
      <c r="M87"/>
      <c r="N87"/>
    </row>
    <row r="88" spans="1:14" s="19" customFormat="1" x14ac:dyDescent="0.25">
      <c r="B88" s="20"/>
      <c r="D88" s="17"/>
      <c r="E88" s="76">
        <f>SUM(E87:E87)</f>
        <v>-881</v>
      </c>
      <c r="F88" s="41"/>
      <c r="G88" s="76">
        <f>SUM(G87:G87)</f>
        <v>-925</v>
      </c>
      <c r="H88" s="41"/>
      <c r="I88" s="17"/>
      <c r="J88" s="44"/>
      <c r="K88" s="44"/>
      <c r="L88"/>
      <c r="M88"/>
      <c r="N88"/>
    </row>
    <row r="89" spans="1:14" s="13" customFormat="1" x14ac:dyDescent="0.25">
      <c r="A89" s="18" t="s">
        <v>75</v>
      </c>
      <c r="B89" s="25"/>
      <c r="C89" s="14"/>
      <c r="D89" s="17"/>
      <c r="E89" s="71"/>
      <c r="F89" s="15"/>
      <c r="G89" s="71"/>
      <c r="H89" s="15"/>
      <c r="I89" s="17"/>
      <c r="J89" s="21"/>
      <c r="K89" s="21"/>
      <c r="L89"/>
      <c r="M89"/>
      <c r="N89"/>
    </row>
    <row r="90" spans="1:14" s="13" customFormat="1" x14ac:dyDescent="0.25">
      <c r="A90" s="18" t="s">
        <v>3</v>
      </c>
      <c r="B90" s="25"/>
      <c r="C90" s="14"/>
      <c r="D90" s="17"/>
      <c r="E90" s="71"/>
      <c r="F90" s="15"/>
      <c r="G90" s="71"/>
      <c r="H90" s="15"/>
      <c r="I90" s="17"/>
      <c r="J90" s="21"/>
      <c r="K90" s="21"/>
      <c r="L90"/>
      <c r="M90"/>
      <c r="N90"/>
    </row>
    <row r="91" spans="1:14" s="19" customFormat="1" x14ac:dyDescent="0.25">
      <c r="B91" s="20">
        <v>101</v>
      </c>
      <c r="C91" s="19" t="s">
        <v>76</v>
      </c>
      <c r="D91" s="17"/>
      <c r="E91" s="72">
        <v>1850</v>
      </c>
      <c r="F91" s="3"/>
      <c r="G91" s="72">
        <v>1750</v>
      </c>
      <c r="H91" s="3"/>
      <c r="I91" s="17" t="s">
        <v>77</v>
      </c>
      <c r="J91" s="21"/>
      <c r="K91" s="21"/>
      <c r="L91"/>
      <c r="M91"/>
      <c r="N91"/>
    </row>
    <row r="92" spans="1:14" s="19" customFormat="1" x14ac:dyDescent="0.25">
      <c r="B92" s="20">
        <v>102</v>
      </c>
      <c r="C92" s="19" t="s">
        <v>78</v>
      </c>
      <c r="D92" s="17"/>
      <c r="E92" s="72">
        <v>150</v>
      </c>
      <c r="F92" s="3"/>
      <c r="G92" s="72">
        <v>120</v>
      </c>
      <c r="H92" s="3"/>
      <c r="I92" s="17" t="s">
        <v>79</v>
      </c>
      <c r="J92" s="21"/>
      <c r="K92" s="21"/>
      <c r="L92"/>
      <c r="M92"/>
      <c r="N92"/>
    </row>
    <row r="93" spans="1:14" s="13" customFormat="1" ht="15.6" customHeight="1" x14ac:dyDescent="0.25">
      <c r="B93" s="20">
        <v>103</v>
      </c>
      <c r="C93" s="19" t="s">
        <v>37</v>
      </c>
      <c r="D93" s="17"/>
      <c r="E93" s="72">
        <v>85358.586600664552</v>
      </c>
      <c r="F93" s="3"/>
      <c r="G93" s="72">
        <v>75404.454694296001</v>
      </c>
      <c r="H93" s="3"/>
      <c r="I93" s="17" t="s">
        <v>137</v>
      </c>
      <c r="J93" s="21"/>
      <c r="K93" s="21"/>
      <c r="L93"/>
      <c r="M93"/>
      <c r="N93"/>
    </row>
    <row r="94" spans="1:14" s="19" customFormat="1" x14ac:dyDescent="0.25">
      <c r="B94" s="20">
        <v>105</v>
      </c>
      <c r="C94" s="19" t="s">
        <v>80</v>
      </c>
      <c r="D94" s="47"/>
      <c r="E94" s="77">
        <v>3700</v>
      </c>
      <c r="F94" s="48"/>
      <c r="G94" s="77">
        <v>3326.8340000000007</v>
      </c>
      <c r="H94" s="48"/>
      <c r="I94" s="17" t="s">
        <v>81</v>
      </c>
      <c r="J94" s="21"/>
      <c r="K94" s="21"/>
      <c r="L94"/>
      <c r="M94"/>
      <c r="N94"/>
    </row>
    <row r="95" spans="1:14" s="19" customFormat="1" x14ac:dyDescent="0.25">
      <c r="B95" s="20">
        <v>106</v>
      </c>
      <c r="C95" s="19" t="s">
        <v>82</v>
      </c>
      <c r="D95" s="17"/>
      <c r="E95" s="72">
        <v>400</v>
      </c>
      <c r="F95" s="3"/>
      <c r="G95" s="72">
        <v>250</v>
      </c>
      <c r="H95" s="3"/>
      <c r="I95" s="17" t="s">
        <v>83</v>
      </c>
      <c r="J95" s="21"/>
      <c r="K95" s="21"/>
      <c r="L95"/>
      <c r="M95"/>
      <c r="N95"/>
    </row>
    <row r="96" spans="1:14" s="19" customFormat="1" x14ac:dyDescent="0.25">
      <c r="B96" s="20">
        <v>107</v>
      </c>
      <c r="C96" s="19" t="s">
        <v>84</v>
      </c>
      <c r="D96" s="47"/>
      <c r="E96" s="77">
        <v>2500</v>
      </c>
      <c r="F96" s="48"/>
      <c r="G96" s="77">
        <v>2225.9860000000003</v>
      </c>
      <c r="H96" s="48"/>
      <c r="I96" s="17" t="s">
        <v>85</v>
      </c>
      <c r="J96" s="21"/>
      <c r="K96" s="21"/>
      <c r="L96"/>
      <c r="M96"/>
      <c r="N96"/>
    </row>
    <row r="97" spans="2:14" s="19" customFormat="1" ht="15.6" customHeight="1" x14ac:dyDescent="0.25">
      <c r="B97" s="20">
        <v>108</v>
      </c>
      <c r="C97" s="19" t="s">
        <v>86</v>
      </c>
      <c r="D97" s="17"/>
      <c r="E97" s="72">
        <v>4440</v>
      </c>
      <c r="F97" s="3"/>
      <c r="G97" s="72">
        <v>5382.09</v>
      </c>
      <c r="H97" s="3"/>
      <c r="I97" s="17" t="s">
        <v>87</v>
      </c>
      <c r="J97" s="21"/>
      <c r="K97" s="21"/>
      <c r="L97"/>
      <c r="M97"/>
      <c r="N97"/>
    </row>
    <row r="98" spans="2:14" s="19" customFormat="1" ht="17.45" customHeight="1" x14ac:dyDescent="0.25">
      <c r="B98" s="20">
        <v>109</v>
      </c>
      <c r="C98" s="19" t="s">
        <v>88</v>
      </c>
      <c r="D98" s="17"/>
      <c r="E98" s="72">
        <v>1430</v>
      </c>
      <c r="F98" s="3"/>
      <c r="G98" s="72">
        <v>1113</v>
      </c>
      <c r="H98" s="3"/>
      <c r="I98" s="17" t="s">
        <v>89</v>
      </c>
      <c r="J98" s="21"/>
      <c r="K98" s="21"/>
      <c r="L98"/>
      <c r="M98"/>
      <c r="N98"/>
    </row>
    <row r="99" spans="2:14" s="19" customFormat="1" ht="16.149999999999999" customHeight="1" x14ac:dyDescent="0.25">
      <c r="B99" s="20">
        <v>110</v>
      </c>
      <c r="C99" s="19" t="s">
        <v>90</v>
      </c>
      <c r="D99" s="17"/>
      <c r="E99" s="72">
        <v>1600</v>
      </c>
      <c r="F99" s="3"/>
      <c r="G99" s="72">
        <v>1736.0933333333332</v>
      </c>
      <c r="H99" s="3"/>
      <c r="I99" s="17" t="s">
        <v>91</v>
      </c>
      <c r="J99" s="21"/>
      <c r="K99" s="21"/>
      <c r="L99"/>
      <c r="M99"/>
      <c r="N99"/>
    </row>
    <row r="100" spans="2:14" s="19" customFormat="1" x14ac:dyDescent="0.25">
      <c r="B100" s="20">
        <v>111</v>
      </c>
      <c r="C100" s="19" t="s">
        <v>92</v>
      </c>
      <c r="D100" s="17"/>
      <c r="E100" s="72">
        <v>300</v>
      </c>
      <c r="F100" s="3"/>
      <c r="G100" s="72">
        <v>287.44799999999998</v>
      </c>
      <c r="H100" s="3"/>
      <c r="I100" s="17" t="s">
        <v>79</v>
      </c>
      <c r="J100" s="21"/>
      <c r="K100" s="21"/>
      <c r="L100"/>
      <c r="M100"/>
      <c r="N100"/>
    </row>
    <row r="101" spans="2:14" s="19" customFormat="1" ht="14.25" customHeight="1" x14ac:dyDescent="0.25">
      <c r="B101" s="20">
        <v>112</v>
      </c>
      <c r="C101" s="19" t="s">
        <v>93</v>
      </c>
      <c r="D101" s="17"/>
      <c r="E101" s="72">
        <v>1000</v>
      </c>
      <c r="F101" s="3"/>
      <c r="G101" s="72">
        <v>919.71600000000012</v>
      </c>
      <c r="H101" s="3"/>
      <c r="I101" s="17" t="s">
        <v>79</v>
      </c>
      <c r="J101" s="21"/>
      <c r="K101" s="21"/>
      <c r="L101"/>
      <c r="M101"/>
      <c r="N101"/>
    </row>
    <row r="102" spans="2:14" s="19" customFormat="1" ht="17.45" customHeight="1" x14ac:dyDescent="0.25">
      <c r="B102" s="20">
        <v>113</v>
      </c>
      <c r="C102" s="19" t="s">
        <v>94</v>
      </c>
      <c r="D102" s="17"/>
      <c r="E102" s="72">
        <v>5000</v>
      </c>
      <c r="F102" s="3"/>
      <c r="G102" s="72">
        <v>3500</v>
      </c>
      <c r="H102" s="3"/>
      <c r="I102" s="17" t="s">
        <v>95</v>
      </c>
      <c r="J102" s="21"/>
      <c r="K102" s="21"/>
      <c r="L102"/>
      <c r="M102"/>
      <c r="N102"/>
    </row>
    <row r="103" spans="2:14" s="19" customFormat="1" x14ac:dyDescent="0.25">
      <c r="B103" s="20">
        <v>119</v>
      </c>
      <c r="C103" s="19" t="s">
        <v>96</v>
      </c>
      <c r="D103" s="17"/>
      <c r="E103" s="72">
        <v>3000</v>
      </c>
      <c r="F103" s="3"/>
      <c r="G103" s="72">
        <v>2697.3450000000003</v>
      </c>
      <c r="H103" s="3"/>
      <c r="I103" s="17" t="s">
        <v>79</v>
      </c>
      <c r="J103" s="21"/>
      <c r="K103" s="21"/>
      <c r="L103"/>
      <c r="M103"/>
      <c r="N103"/>
    </row>
    <row r="104" spans="2:14" s="19" customFormat="1" x14ac:dyDescent="0.25">
      <c r="B104" s="20">
        <v>120</v>
      </c>
      <c r="C104" s="19" t="s">
        <v>97</v>
      </c>
      <c r="D104" s="17"/>
      <c r="E104" s="72">
        <v>1525</v>
      </c>
      <c r="F104" s="3"/>
      <c r="G104" s="72">
        <v>0</v>
      </c>
      <c r="H104" s="3"/>
      <c r="I104" s="17" t="s">
        <v>98</v>
      </c>
      <c r="J104" s="21"/>
      <c r="K104" s="21"/>
      <c r="L104"/>
      <c r="M104"/>
      <c r="N104"/>
    </row>
    <row r="105" spans="2:14" s="19" customFormat="1" ht="35.25" customHeight="1" x14ac:dyDescent="0.25">
      <c r="B105" s="20">
        <v>121</v>
      </c>
      <c r="C105" s="19" t="s">
        <v>99</v>
      </c>
      <c r="D105" s="17"/>
      <c r="E105" s="72">
        <v>0</v>
      </c>
      <c r="F105" s="3"/>
      <c r="G105" s="72">
        <v>0</v>
      </c>
      <c r="H105" s="3"/>
      <c r="I105" s="17" t="s">
        <v>138</v>
      </c>
      <c r="J105" s="21"/>
      <c r="K105" s="21"/>
      <c r="L105"/>
      <c r="M105"/>
      <c r="N105"/>
    </row>
    <row r="106" spans="2:14" s="19" customFormat="1" x14ac:dyDescent="0.25">
      <c r="B106" s="20">
        <v>124</v>
      </c>
      <c r="C106" s="19" t="s">
        <v>100</v>
      </c>
      <c r="D106" s="17"/>
      <c r="E106" s="72">
        <v>400</v>
      </c>
      <c r="F106" s="3"/>
      <c r="G106" s="72">
        <v>315</v>
      </c>
      <c r="H106" s="3"/>
      <c r="I106" s="17" t="s">
        <v>79</v>
      </c>
      <c r="J106" s="21"/>
      <c r="K106" s="21"/>
      <c r="L106"/>
      <c r="M106"/>
      <c r="N106"/>
    </row>
    <row r="107" spans="2:14" s="19" customFormat="1" x14ac:dyDescent="0.25">
      <c r="B107" s="20">
        <v>126</v>
      </c>
      <c r="C107" s="19" t="s">
        <v>101</v>
      </c>
      <c r="D107" s="17"/>
      <c r="E107" s="72">
        <v>100</v>
      </c>
      <c r="F107" s="3"/>
      <c r="G107" s="72">
        <v>0</v>
      </c>
      <c r="H107" s="3"/>
      <c r="I107" s="17" t="s">
        <v>79</v>
      </c>
      <c r="J107" s="21"/>
      <c r="K107" s="21"/>
      <c r="L107"/>
      <c r="M107"/>
      <c r="N107"/>
    </row>
    <row r="108" spans="2:14" s="19" customFormat="1" x14ac:dyDescent="0.25">
      <c r="B108" s="20">
        <v>128</v>
      </c>
      <c r="C108" s="19" t="s">
        <v>102</v>
      </c>
      <c r="D108" s="17"/>
      <c r="E108" s="72">
        <v>40</v>
      </c>
      <c r="F108" s="3"/>
      <c r="G108" s="72">
        <v>37.674000000000007</v>
      </c>
      <c r="H108" s="3"/>
      <c r="I108" s="17" t="s">
        <v>103</v>
      </c>
      <c r="J108" s="21"/>
      <c r="K108" s="21"/>
      <c r="L108"/>
      <c r="M108"/>
      <c r="N108"/>
    </row>
    <row r="109" spans="2:14" s="36" customFormat="1" ht="14.25" hidden="1" x14ac:dyDescent="0.2">
      <c r="B109" s="37">
        <v>140</v>
      </c>
      <c r="C109" s="29" t="s">
        <v>104</v>
      </c>
      <c r="D109" s="17"/>
      <c r="E109" s="72"/>
      <c r="F109" s="3"/>
      <c r="G109" s="72">
        <v>0</v>
      </c>
      <c r="H109" s="3"/>
      <c r="I109" s="17" t="s">
        <v>79</v>
      </c>
      <c r="J109" s="21"/>
      <c r="K109" s="21"/>
      <c r="L109"/>
      <c r="M109"/>
      <c r="N109"/>
    </row>
    <row r="110" spans="2:14" s="19" customFormat="1" x14ac:dyDescent="0.25">
      <c r="B110" s="20">
        <v>160</v>
      </c>
      <c r="C110" s="19" t="s">
        <v>105</v>
      </c>
      <c r="D110" s="17"/>
      <c r="E110" s="72">
        <v>0</v>
      </c>
      <c r="F110" s="3"/>
      <c r="G110" s="72">
        <v>0</v>
      </c>
      <c r="H110" s="3"/>
      <c r="I110" s="17" t="s">
        <v>106</v>
      </c>
      <c r="J110" s="21"/>
      <c r="K110" s="21"/>
      <c r="L110"/>
      <c r="M110"/>
      <c r="N110"/>
    </row>
    <row r="111" spans="2:14" s="19" customFormat="1" x14ac:dyDescent="0.25">
      <c r="B111" s="20">
        <v>161</v>
      </c>
      <c r="C111" s="19" t="s">
        <v>107</v>
      </c>
      <c r="D111" s="17"/>
      <c r="E111" s="72">
        <v>600</v>
      </c>
      <c r="F111" s="3"/>
      <c r="G111" s="72">
        <v>415.8</v>
      </c>
      <c r="H111" s="3"/>
      <c r="I111" s="17" t="s">
        <v>79</v>
      </c>
      <c r="J111" s="21"/>
      <c r="K111" s="21"/>
      <c r="L111"/>
      <c r="M111"/>
      <c r="N111"/>
    </row>
    <row r="112" spans="2:14" s="19" customFormat="1" x14ac:dyDescent="0.25">
      <c r="B112" s="20">
        <v>162</v>
      </c>
      <c r="C112" s="19" t="s">
        <v>108</v>
      </c>
      <c r="D112" s="17"/>
      <c r="E112" s="72">
        <v>130</v>
      </c>
      <c r="F112" s="3"/>
      <c r="G112" s="72">
        <v>199.08</v>
      </c>
      <c r="H112" s="3"/>
      <c r="I112" s="17" t="s">
        <v>79</v>
      </c>
      <c r="J112" s="21"/>
      <c r="K112" s="21"/>
      <c r="L112"/>
      <c r="M112"/>
      <c r="N112"/>
    </row>
    <row r="113" spans="1:14" s="19" customFormat="1" x14ac:dyDescent="0.25">
      <c r="B113" s="20">
        <v>168</v>
      </c>
      <c r="C113" s="19" t="s">
        <v>109</v>
      </c>
      <c r="D113" s="17"/>
      <c r="E113" s="72">
        <v>150</v>
      </c>
      <c r="F113" s="3"/>
      <c r="G113" s="72">
        <v>104.16000000000001</v>
      </c>
      <c r="H113" s="3"/>
      <c r="I113" s="17" t="s">
        <v>79</v>
      </c>
      <c r="J113" s="21"/>
      <c r="K113" s="21"/>
      <c r="L113"/>
      <c r="M113"/>
      <c r="N113"/>
    </row>
    <row r="114" spans="1:14" s="19" customFormat="1" x14ac:dyDescent="0.25">
      <c r="B114" s="20">
        <v>169</v>
      </c>
      <c r="C114" s="19" t="s">
        <v>110</v>
      </c>
      <c r="D114" s="17"/>
      <c r="E114" s="72">
        <v>150</v>
      </c>
      <c r="F114" s="3"/>
      <c r="G114" s="72">
        <v>143.29</v>
      </c>
      <c r="H114" s="3"/>
      <c r="I114" s="17" t="s">
        <v>111</v>
      </c>
      <c r="J114" s="21"/>
      <c r="K114" s="21"/>
      <c r="L114"/>
      <c r="M114"/>
      <c r="N114"/>
    </row>
    <row r="115" spans="1:14" s="19" customFormat="1" x14ac:dyDescent="0.25">
      <c r="B115" s="20">
        <v>190</v>
      </c>
      <c r="C115" s="19" t="s">
        <v>12</v>
      </c>
      <c r="D115" s="17"/>
      <c r="E115" s="72">
        <v>0</v>
      </c>
      <c r="F115" s="3"/>
      <c r="G115" s="72">
        <v>27.944000000000003</v>
      </c>
      <c r="H115" s="3"/>
      <c r="I115" s="17" t="s">
        <v>79</v>
      </c>
      <c r="J115" s="21"/>
      <c r="K115" s="21"/>
      <c r="L115"/>
      <c r="M115"/>
      <c r="N115"/>
    </row>
    <row r="116" spans="1:14" s="19" customFormat="1" x14ac:dyDescent="0.25">
      <c r="B116" s="20"/>
      <c r="D116" s="17"/>
      <c r="E116" s="73">
        <f>SUM(E91:E115)</f>
        <v>113823.58660066455</v>
      </c>
      <c r="F116" s="23"/>
      <c r="G116" s="73">
        <f>SUM(G91:G115)</f>
        <v>99955.915027629351</v>
      </c>
      <c r="H116" s="23"/>
      <c r="I116" s="49"/>
      <c r="J116" s="44"/>
      <c r="K116" s="44"/>
      <c r="L116"/>
      <c r="M116" s="24"/>
      <c r="N116"/>
    </row>
    <row r="117" spans="1:14" s="19" customFormat="1" x14ac:dyDescent="0.25">
      <c r="A117" s="18" t="s">
        <v>27</v>
      </c>
      <c r="B117" s="25"/>
      <c r="D117" s="17"/>
      <c r="E117" s="71"/>
      <c r="F117" s="15"/>
      <c r="G117" s="71"/>
      <c r="H117" s="15"/>
      <c r="I117" s="17"/>
      <c r="J117" s="21"/>
      <c r="K117" s="21"/>
      <c r="L117"/>
      <c r="M117"/>
      <c r="N117"/>
    </row>
    <row r="118" spans="1:14" s="19" customFormat="1" x14ac:dyDescent="0.25">
      <c r="B118" s="20">
        <v>520</v>
      </c>
      <c r="C118" s="19" t="s">
        <v>112</v>
      </c>
      <c r="D118" s="17"/>
      <c r="E118" s="74">
        <v>-2000</v>
      </c>
      <c r="F118" s="26"/>
      <c r="G118" s="74">
        <v>0</v>
      </c>
      <c r="H118" s="26"/>
      <c r="I118" s="17" t="s">
        <v>113</v>
      </c>
      <c r="J118" s="21"/>
      <c r="K118" s="21"/>
      <c r="L118"/>
      <c r="M118"/>
      <c r="N118"/>
    </row>
    <row r="119" spans="1:14" s="19" customFormat="1" x14ac:dyDescent="0.25">
      <c r="B119" s="20">
        <v>549</v>
      </c>
      <c r="C119" s="19" t="s">
        <v>114</v>
      </c>
      <c r="D119" s="17"/>
      <c r="E119" s="74">
        <v>-2750</v>
      </c>
      <c r="F119" s="26"/>
      <c r="G119" s="74">
        <v>-2750</v>
      </c>
      <c r="H119" s="26"/>
      <c r="I119" s="17" t="s">
        <v>115</v>
      </c>
      <c r="J119" s="21"/>
      <c r="K119" s="21"/>
      <c r="L119"/>
      <c r="M119" s="32"/>
      <c r="N119"/>
    </row>
    <row r="120" spans="1:14" s="19" customFormat="1" x14ac:dyDescent="0.25">
      <c r="B120" s="20"/>
      <c r="D120" s="17"/>
      <c r="E120" s="76">
        <f>SUM(E118:E119)</f>
        <v>-4750</v>
      </c>
      <c r="F120" s="41"/>
      <c r="G120" s="76">
        <f>SUM(G118:G119)</f>
        <v>-2750</v>
      </c>
      <c r="H120" s="41"/>
      <c r="I120" s="17"/>
      <c r="J120" s="21"/>
      <c r="K120" s="21"/>
      <c r="L120"/>
      <c r="M120" s="45"/>
      <c r="N120"/>
    </row>
    <row r="121" spans="1:14" s="19" customFormat="1" x14ac:dyDescent="0.25">
      <c r="A121" s="50" t="s">
        <v>116</v>
      </c>
      <c r="B121" s="25"/>
      <c r="D121" s="17"/>
      <c r="E121" s="71"/>
      <c r="F121" s="15"/>
      <c r="G121" s="71"/>
      <c r="H121" s="15"/>
      <c r="I121" s="17"/>
      <c r="J121" s="21"/>
      <c r="K121" s="21"/>
      <c r="L121"/>
      <c r="M121"/>
      <c r="N121"/>
    </row>
    <row r="122" spans="1:14" s="19" customFormat="1" x14ac:dyDescent="0.25">
      <c r="A122" s="18" t="s">
        <v>3</v>
      </c>
      <c r="B122" s="25"/>
      <c r="D122" s="17"/>
      <c r="E122" s="71"/>
      <c r="F122" s="15"/>
      <c r="G122" s="71"/>
      <c r="H122" s="15"/>
      <c r="I122" s="17"/>
      <c r="J122" s="21"/>
      <c r="K122" s="21"/>
      <c r="L122"/>
      <c r="M122"/>
      <c r="N122"/>
    </row>
    <row r="123" spans="1:14" s="19" customFormat="1" x14ac:dyDescent="0.25">
      <c r="B123" s="20">
        <v>401</v>
      </c>
      <c r="C123" s="19" t="s">
        <v>16</v>
      </c>
      <c r="D123" s="17"/>
      <c r="E123" s="71">
        <v>0</v>
      </c>
      <c r="F123" s="15"/>
      <c r="G123" s="71">
        <v>0</v>
      </c>
      <c r="H123" s="15"/>
      <c r="I123" s="17"/>
      <c r="J123" s="21"/>
      <c r="K123" s="21"/>
      <c r="L123"/>
      <c r="M123"/>
      <c r="N123"/>
    </row>
    <row r="124" spans="1:14" s="19" customFormat="1" ht="21" customHeight="1" x14ac:dyDescent="0.25">
      <c r="B124" s="51"/>
      <c r="D124" s="17"/>
      <c r="E124" s="78">
        <f>SUM(E123:E123)</f>
        <v>0</v>
      </c>
      <c r="F124" s="15"/>
      <c r="G124" s="78">
        <f>SUM(G123:G123)</f>
        <v>0</v>
      </c>
      <c r="H124" s="15"/>
      <c r="I124" s="17"/>
      <c r="J124" s="21"/>
      <c r="K124" s="21"/>
      <c r="L124"/>
      <c r="M124" s="24"/>
      <c r="N124"/>
    </row>
    <row r="125" spans="1:14" s="19" customFormat="1" x14ac:dyDescent="0.25">
      <c r="A125" s="52" t="s">
        <v>117</v>
      </c>
      <c r="B125" s="51"/>
      <c r="D125" s="17"/>
      <c r="E125" s="67">
        <f>E25+E30+E40+E46+E69+E77+E85+E88+E116+E120+E124</f>
        <v>267348.64442015806</v>
      </c>
      <c r="F125" s="53"/>
      <c r="G125" s="67">
        <f>G25+G30+G40+G46+G69+G77+G85+G88+G116+G120+G124</f>
        <v>239810.78836096264</v>
      </c>
      <c r="H125" s="53"/>
      <c r="I125" s="49"/>
      <c r="J125" s="21"/>
      <c r="K125" s="21"/>
      <c r="L125"/>
      <c r="M125" s="24"/>
      <c r="N125"/>
    </row>
    <row r="126" spans="1:14" s="19" customFormat="1" x14ac:dyDescent="0.25">
      <c r="A126" s="52" t="s">
        <v>118</v>
      </c>
      <c r="B126" s="51"/>
      <c r="D126" s="17"/>
      <c r="E126" s="66">
        <v>0</v>
      </c>
      <c r="F126" s="22"/>
      <c r="G126" s="66">
        <v>2000</v>
      </c>
      <c r="H126" s="22"/>
      <c r="I126" s="49"/>
      <c r="J126" s="21"/>
      <c r="K126" s="21"/>
      <c r="L126"/>
      <c r="M126" s="24"/>
      <c r="N126"/>
    </row>
    <row r="127" spans="1:14" s="19" customFormat="1" x14ac:dyDescent="0.25">
      <c r="A127" s="52" t="s">
        <v>119</v>
      </c>
      <c r="B127" s="51"/>
      <c r="D127" s="17"/>
      <c r="E127" s="67">
        <f t="shared" ref="E127" si="1">SUM(E125:E126)</f>
        <v>267348.64442015806</v>
      </c>
      <c r="F127" s="53"/>
      <c r="G127" s="67">
        <f>SUM(G125:G126)</f>
        <v>241810.78836096264</v>
      </c>
      <c r="H127" s="53"/>
      <c r="I127" s="49"/>
      <c r="J127" s="21"/>
      <c r="K127" s="21"/>
      <c r="L127"/>
      <c r="M127" s="24"/>
      <c r="N127"/>
    </row>
    <row r="128" spans="1:14" s="19" customFormat="1" ht="14.25" x14ac:dyDescent="0.2">
      <c r="C128" s="58"/>
      <c r="E128" s="58"/>
      <c r="F128" s="58"/>
      <c r="G128" s="58"/>
      <c r="H128" s="58"/>
      <c r="I128" s="58"/>
      <c r="J128" s="54"/>
      <c r="K128" s="54"/>
    </row>
    <row r="129" spans="3:11" s="19" customFormat="1" ht="14.25" x14ac:dyDescent="0.2">
      <c r="C129" s="58"/>
      <c r="E129" s="58"/>
      <c r="F129" s="58"/>
      <c r="G129" s="58"/>
      <c r="H129" s="58"/>
      <c r="I129" s="58"/>
      <c r="J129" s="54"/>
      <c r="K129" s="54"/>
    </row>
    <row r="130" spans="3:11" s="19" customFormat="1" ht="14.25" x14ac:dyDescent="0.2">
      <c r="C130" s="58"/>
      <c r="E130" s="60"/>
      <c r="F130" s="60"/>
      <c r="G130" s="60"/>
      <c r="H130" s="60"/>
      <c r="I130" s="58"/>
      <c r="J130" s="58"/>
      <c r="K130" s="58"/>
    </row>
    <row r="131" spans="3:11" s="19" customFormat="1" ht="14.25" x14ac:dyDescent="0.2">
      <c r="D131" s="56"/>
      <c r="E131" s="58"/>
      <c r="F131" s="58"/>
      <c r="G131" s="58"/>
      <c r="H131" s="58"/>
      <c r="I131" s="56"/>
      <c r="J131" s="58"/>
      <c r="K131" s="58"/>
    </row>
    <row r="132" spans="3:11" s="19" customFormat="1" ht="14.25" x14ac:dyDescent="0.2">
      <c r="J132" s="58"/>
      <c r="K132" s="58"/>
    </row>
    <row r="133" spans="3:11" s="19" customFormat="1" ht="14.25" x14ac:dyDescent="0.2">
      <c r="J133" s="58"/>
      <c r="K133" s="58"/>
    </row>
    <row r="134" spans="3:11" s="19" customFormat="1" ht="14.25" x14ac:dyDescent="0.2">
      <c r="J134" s="1"/>
      <c r="K134" s="1"/>
    </row>
    <row r="135" spans="3:11" s="19" customFormat="1" ht="14.25" x14ac:dyDescent="0.2">
      <c r="J135" s="2"/>
      <c r="K135" s="2"/>
    </row>
    <row r="136" spans="3:11" s="19" customFormat="1" ht="14.25" x14ac:dyDescent="0.2">
      <c r="J136" s="1"/>
      <c r="K136" s="1"/>
    </row>
    <row r="137" spans="3:11" s="19" customFormat="1" ht="14.25" x14ac:dyDescent="0.2">
      <c r="J137" s="58"/>
      <c r="K137" s="58"/>
    </row>
    <row r="138" spans="3:11" s="19" customFormat="1" ht="14.25" x14ac:dyDescent="0.2">
      <c r="J138" s="58"/>
      <c r="K138" s="58"/>
    </row>
    <row r="139" spans="3:11" s="19" customFormat="1" x14ac:dyDescent="0.25">
      <c r="J139" s="59"/>
      <c r="K139" s="59"/>
    </row>
    <row r="140" spans="3:11" s="19" customFormat="1" ht="14.25" x14ac:dyDescent="0.2">
      <c r="J140" s="65"/>
      <c r="K140" s="65"/>
    </row>
    <row r="141" spans="3:11" s="19" customFormat="1" ht="14.25" x14ac:dyDescent="0.2">
      <c r="J141" s="65"/>
      <c r="K141" s="65"/>
    </row>
    <row r="142" spans="3:11" s="19" customFormat="1" ht="14.25" x14ac:dyDescent="0.2">
      <c r="J142" s="60"/>
      <c r="K142" s="60"/>
    </row>
    <row r="143" spans="3:11" s="19" customFormat="1" ht="14.25" x14ac:dyDescent="0.2">
      <c r="D143" s="58"/>
      <c r="E143" s="58"/>
      <c r="F143" s="58"/>
      <c r="G143" s="58"/>
      <c r="H143" s="58"/>
      <c r="I143" s="58"/>
      <c r="J143" s="58"/>
      <c r="K143" s="58"/>
    </row>
    <row r="144" spans="3:11" s="19" customFormat="1" ht="14.25" x14ac:dyDescent="0.2">
      <c r="D144" s="58"/>
      <c r="E144" s="58"/>
      <c r="F144" s="58"/>
      <c r="G144" s="58"/>
      <c r="H144" s="58"/>
      <c r="I144" s="58"/>
      <c r="J144" s="58"/>
      <c r="K144" s="58"/>
    </row>
    <row r="145" spans="2:11" s="19" customFormat="1" ht="14.25" x14ac:dyDescent="0.2">
      <c r="D145" s="58"/>
      <c r="E145" s="58"/>
      <c r="F145" s="58"/>
      <c r="G145" s="58"/>
      <c r="H145" s="58"/>
      <c r="I145" s="58"/>
      <c r="J145" s="58"/>
      <c r="K145" s="58"/>
    </row>
    <row r="146" spans="2:11" s="19" customFormat="1" ht="14.25" x14ac:dyDescent="0.2">
      <c r="D146" s="64"/>
      <c r="E146" s="58"/>
      <c r="F146" s="58"/>
      <c r="G146" s="58"/>
      <c r="H146" s="58"/>
      <c r="I146" s="58"/>
      <c r="J146" s="58"/>
      <c r="K146" s="58"/>
    </row>
    <row r="147" spans="2:11" s="19" customFormat="1" x14ac:dyDescent="0.25">
      <c r="D147" s="58"/>
      <c r="E147" s="58"/>
      <c r="F147" s="58"/>
      <c r="G147" s="58"/>
      <c r="H147" s="58"/>
      <c r="I147" s="58"/>
      <c r="J147" s="59"/>
      <c r="K147" s="59"/>
    </row>
    <row r="148" spans="2:11" s="19" customFormat="1" ht="14.25" x14ac:dyDescent="0.2">
      <c r="D148" s="54"/>
      <c r="E148" s="55"/>
      <c r="F148" s="55"/>
      <c r="G148" s="55"/>
      <c r="H148" s="55"/>
      <c r="I148" s="54"/>
      <c r="J148" s="54"/>
      <c r="K148" s="54"/>
    </row>
    <row r="149" spans="2:11" s="19" customFormat="1" ht="14.25" x14ac:dyDescent="0.2">
      <c r="D149" s="54"/>
      <c r="E149" s="55"/>
      <c r="F149" s="55"/>
      <c r="G149" s="55"/>
      <c r="H149" s="55"/>
      <c r="I149" s="54"/>
      <c r="J149" s="54"/>
      <c r="K149" s="54"/>
    </row>
    <row r="150" spans="2:11" s="19" customFormat="1" ht="14.25" x14ac:dyDescent="0.2">
      <c r="D150" s="54"/>
      <c r="E150" s="55"/>
      <c r="F150" s="55"/>
      <c r="G150" s="55"/>
      <c r="H150" s="55"/>
      <c r="I150" s="54"/>
      <c r="J150" s="54"/>
      <c r="K150" s="54"/>
    </row>
    <row r="151" spans="2:11" s="19" customFormat="1" ht="14.25" x14ac:dyDescent="0.2">
      <c r="D151" s="54"/>
      <c r="E151" s="55"/>
      <c r="F151" s="55"/>
      <c r="G151" s="55"/>
      <c r="H151" s="55"/>
      <c r="I151" s="54"/>
      <c r="J151" s="54"/>
      <c r="K151" s="54"/>
    </row>
    <row r="152" spans="2:11" s="19" customFormat="1" ht="14.25" x14ac:dyDescent="0.2">
      <c r="D152" s="54"/>
      <c r="E152" s="55"/>
      <c r="F152" s="55"/>
      <c r="G152" s="55"/>
      <c r="H152" s="55"/>
      <c r="I152" s="54"/>
      <c r="J152" s="54"/>
      <c r="K152" s="54"/>
    </row>
    <row r="153" spans="2:11" s="19" customFormat="1" ht="14.25" x14ac:dyDescent="0.2">
      <c r="D153" s="54"/>
      <c r="E153" s="55"/>
      <c r="F153" s="55"/>
      <c r="G153" s="55"/>
      <c r="H153" s="55"/>
      <c r="I153" s="54"/>
      <c r="J153" s="54"/>
      <c r="K153" s="54"/>
    </row>
    <row r="154" spans="2:11" ht="14.25" x14ac:dyDescent="0.2">
      <c r="B154" s="6"/>
      <c r="D154" s="54"/>
      <c r="E154" s="55"/>
      <c r="F154" s="55"/>
      <c r="G154" s="55"/>
      <c r="H154" s="55"/>
      <c r="I154" s="54"/>
      <c r="J154" s="54"/>
      <c r="K154" s="54"/>
    </row>
    <row r="155" spans="2:11" ht="14.25" x14ac:dyDescent="0.2">
      <c r="B155" s="6"/>
      <c r="D155" s="54"/>
      <c r="E155" s="55"/>
      <c r="F155" s="55"/>
      <c r="G155" s="55"/>
      <c r="H155" s="55"/>
      <c r="I155" s="54"/>
      <c r="J155" s="54"/>
      <c r="K155" s="54"/>
    </row>
    <row r="156" spans="2:11" ht="14.25" x14ac:dyDescent="0.2">
      <c r="B156" s="6"/>
      <c r="D156" s="54"/>
      <c r="E156" s="55"/>
      <c r="F156" s="55"/>
      <c r="G156" s="55"/>
      <c r="H156" s="55"/>
      <c r="I156" s="54"/>
      <c r="J156" s="54"/>
      <c r="K156" s="54"/>
    </row>
    <row r="157" spans="2:11" ht="14.25" x14ac:dyDescent="0.2">
      <c r="B157" s="6"/>
      <c r="D157" s="54"/>
      <c r="E157" s="55"/>
      <c r="F157" s="55"/>
      <c r="G157" s="55"/>
      <c r="H157" s="55"/>
      <c r="I157" s="54"/>
      <c r="J157" s="54"/>
      <c r="K157" s="54"/>
    </row>
    <row r="158" spans="2:11" ht="14.25" x14ac:dyDescent="0.2">
      <c r="B158" s="6"/>
      <c r="D158" s="54"/>
      <c r="E158" s="55"/>
      <c r="F158" s="55"/>
      <c r="G158" s="55"/>
      <c r="H158" s="55"/>
      <c r="I158" s="54"/>
      <c r="J158" s="54"/>
      <c r="K158" s="54"/>
    </row>
    <row r="159" spans="2:11" ht="14.25" x14ac:dyDescent="0.2">
      <c r="B159" s="6"/>
      <c r="D159" s="54"/>
      <c r="E159" s="55"/>
      <c r="F159" s="55"/>
      <c r="G159" s="55"/>
      <c r="H159" s="55"/>
      <c r="I159" s="54"/>
      <c r="J159" s="54"/>
      <c r="K159" s="54"/>
    </row>
    <row r="160" spans="2:11" ht="14.25" x14ac:dyDescent="0.2">
      <c r="B160" s="6"/>
      <c r="D160" s="54"/>
      <c r="E160" s="55"/>
      <c r="F160" s="55"/>
      <c r="G160" s="55"/>
      <c r="H160" s="55"/>
      <c r="I160" s="54"/>
      <c r="J160" s="54"/>
      <c r="K160" s="54"/>
    </row>
    <row r="161" spans="2:11" ht="14.25" x14ac:dyDescent="0.2">
      <c r="B161" s="6"/>
      <c r="D161" s="54"/>
      <c r="E161" s="55"/>
      <c r="F161" s="55"/>
      <c r="G161" s="55"/>
      <c r="H161" s="55"/>
      <c r="I161" s="54"/>
      <c r="J161" s="54"/>
      <c r="K161" s="54"/>
    </row>
    <row r="162" spans="2:11" ht="14.25" x14ac:dyDescent="0.2">
      <c r="B162" s="6"/>
      <c r="D162" s="54"/>
      <c r="E162" s="55"/>
      <c r="F162" s="55"/>
      <c r="G162" s="55"/>
      <c r="H162" s="55"/>
      <c r="I162" s="54"/>
      <c r="J162" s="54"/>
      <c r="K162" s="54"/>
    </row>
    <row r="163" spans="2:11" ht="14.25" x14ac:dyDescent="0.2">
      <c r="B163" s="6"/>
      <c r="D163" s="54"/>
      <c r="E163" s="55"/>
      <c r="F163" s="55"/>
      <c r="G163" s="55"/>
      <c r="H163" s="55"/>
      <c r="I163" s="54"/>
      <c r="J163" s="54"/>
      <c r="K163" s="54"/>
    </row>
    <row r="164" spans="2:11" ht="14.25" x14ac:dyDescent="0.2">
      <c r="B164" s="6"/>
      <c r="D164" s="54"/>
      <c r="E164" s="55"/>
      <c r="F164" s="55"/>
      <c r="G164" s="55"/>
      <c r="H164" s="55"/>
      <c r="I164" s="54"/>
      <c r="J164" s="54"/>
      <c r="K164" s="54"/>
    </row>
    <row r="165" spans="2:11" ht="14.25" x14ac:dyDescent="0.2">
      <c r="B165" s="6"/>
      <c r="D165" s="54"/>
      <c r="E165" s="55"/>
      <c r="F165" s="55"/>
      <c r="G165" s="55"/>
      <c r="H165" s="55"/>
      <c r="I165" s="54"/>
      <c r="J165" s="54"/>
      <c r="K165" s="54"/>
    </row>
    <row r="166" spans="2:11" ht="14.25" x14ac:dyDescent="0.2">
      <c r="B166" s="6"/>
      <c r="D166" s="54"/>
      <c r="E166" s="55"/>
      <c r="F166" s="55"/>
      <c r="G166" s="55"/>
      <c r="H166" s="55"/>
      <c r="I166" s="54"/>
      <c r="J166" s="54"/>
      <c r="K166" s="54"/>
    </row>
    <row r="167" spans="2:11" ht="14.25" x14ac:dyDescent="0.2">
      <c r="B167" s="6"/>
      <c r="D167" s="54"/>
      <c r="E167" s="55"/>
      <c r="F167" s="55"/>
      <c r="G167" s="55"/>
      <c r="H167" s="55"/>
      <c r="I167" s="54"/>
      <c r="J167" s="54"/>
      <c r="K167" s="54"/>
    </row>
    <row r="168" spans="2:11" ht="14.25" x14ac:dyDescent="0.2">
      <c r="B168" s="6"/>
      <c r="D168" s="54"/>
      <c r="E168" s="55"/>
      <c r="F168" s="55"/>
      <c r="G168" s="55"/>
      <c r="H168" s="55"/>
      <c r="I168" s="54"/>
      <c r="J168" s="54"/>
      <c r="K168" s="54"/>
    </row>
    <row r="169" spans="2:11" ht="14.25" x14ac:dyDescent="0.2">
      <c r="B169" s="6"/>
      <c r="D169" s="54"/>
      <c r="E169" s="55"/>
      <c r="F169" s="55"/>
      <c r="G169" s="55"/>
      <c r="H169" s="55"/>
      <c r="I169" s="54"/>
      <c r="J169" s="54"/>
      <c r="K169" s="54"/>
    </row>
    <row r="170" spans="2:11" ht="14.25" x14ac:dyDescent="0.2">
      <c r="B170" s="6"/>
      <c r="D170" s="54"/>
      <c r="E170" s="55"/>
      <c r="F170" s="55"/>
      <c r="G170" s="55"/>
      <c r="H170" s="55"/>
      <c r="I170" s="54"/>
      <c r="J170" s="54"/>
      <c r="K170" s="54"/>
    </row>
    <row r="171" spans="2:11" ht="14.25" x14ac:dyDescent="0.2">
      <c r="B171" s="6"/>
      <c r="D171" s="54"/>
      <c r="E171" s="55"/>
      <c r="F171" s="55"/>
      <c r="G171" s="55"/>
      <c r="H171" s="55"/>
      <c r="I171" s="54"/>
      <c r="J171" s="54"/>
      <c r="K171" s="54"/>
    </row>
    <row r="172" spans="2:11" ht="14.25" x14ac:dyDescent="0.2">
      <c r="B172" s="6"/>
      <c r="D172" s="54"/>
      <c r="E172" s="55"/>
      <c r="F172" s="55"/>
      <c r="G172" s="55"/>
      <c r="H172" s="55"/>
      <c r="I172" s="54"/>
      <c r="J172" s="54"/>
      <c r="K172" s="54"/>
    </row>
    <row r="173" spans="2:11" ht="14.25" x14ac:dyDescent="0.2">
      <c r="B173" s="6"/>
      <c r="D173" s="54"/>
      <c r="E173" s="55"/>
      <c r="F173" s="55"/>
      <c r="G173" s="55"/>
      <c r="H173" s="55"/>
      <c r="I173" s="54"/>
      <c r="J173" s="54"/>
      <c r="K173" s="54"/>
    </row>
    <row r="174" spans="2:11" ht="14.25" x14ac:dyDescent="0.2">
      <c r="B174" s="6"/>
      <c r="D174" s="54"/>
      <c r="E174" s="55"/>
      <c r="F174" s="55"/>
      <c r="G174" s="55"/>
      <c r="H174" s="55"/>
      <c r="I174" s="54"/>
      <c r="J174" s="54"/>
      <c r="K174" s="54"/>
    </row>
    <row r="175" spans="2:11" ht="14.25" x14ac:dyDescent="0.2">
      <c r="B175" s="6"/>
      <c r="D175" s="54"/>
      <c r="E175" s="55"/>
      <c r="F175" s="55"/>
      <c r="G175" s="55"/>
      <c r="H175" s="55"/>
      <c r="I175" s="54"/>
      <c r="J175" s="54"/>
      <c r="K175" s="54"/>
    </row>
    <row r="176" spans="2:11" ht="14.25" x14ac:dyDescent="0.2">
      <c r="B176" s="6"/>
      <c r="D176" s="54"/>
      <c r="E176" s="55"/>
      <c r="F176" s="55"/>
      <c r="G176" s="55"/>
      <c r="H176" s="55"/>
      <c r="I176" s="54"/>
      <c r="J176" s="54"/>
      <c r="K176" s="54"/>
    </row>
    <row r="177" spans="2:11" ht="14.25" x14ac:dyDescent="0.2">
      <c r="B177" s="6"/>
      <c r="D177" s="54"/>
      <c r="E177" s="55"/>
      <c r="F177" s="55"/>
      <c r="G177" s="55"/>
      <c r="H177" s="55"/>
      <c r="I177" s="54"/>
      <c r="J177" s="54"/>
      <c r="K177" s="54"/>
    </row>
    <row r="178" spans="2:11" ht="14.25" x14ac:dyDescent="0.2">
      <c r="B178" s="6"/>
      <c r="D178" s="54"/>
      <c r="E178" s="55"/>
      <c r="F178" s="55"/>
      <c r="G178" s="55"/>
      <c r="H178" s="55"/>
      <c r="I178" s="54"/>
      <c r="J178" s="54"/>
      <c r="K178" s="54"/>
    </row>
    <row r="179" spans="2:11" ht="14.25" x14ac:dyDescent="0.2">
      <c r="B179" s="6"/>
      <c r="D179" s="54"/>
      <c r="E179" s="55"/>
      <c r="F179" s="55"/>
      <c r="G179" s="55"/>
      <c r="H179" s="55"/>
      <c r="I179" s="54"/>
      <c r="J179" s="54"/>
      <c r="K179" s="54"/>
    </row>
    <row r="180" spans="2:11" ht="14.25" x14ac:dyDescent="0.2">
      <c r="B180" s="6"/>
      <c r="D180" s="54"/>
      <c r="E180" s="55"/>
      <c r="F180" s="55"/>
      <c r="G180" s="55"/>
      <c r="H180" s="55"/>
      <c r="I180" s="54"/>
      <c r="J180" s="54"/>
      <c r="K180" s="54"/>
    </row>
    <row r="181" spans="2:11" ht="14.25" x14ac:dyDescent="0.2">
      <c r="B181" s="6"/>
      <c r="D181" s="54"/>
      <c r="E181" s="55"/>
      <c r="F181" s="55"/>
      <c r="G181" s="55"/>
      <c r="H181" s="55"/>
      <c r="I181" s="54"/>
      <c r="J181" s="54"/>
      <c r="K181" s="54"/>
    </row>
    <row r="182" spans="2:11" ht="14.25" x14ac:dyDescent="0.2">
      <c r="B182" s="6"/>
      <c r="D182" s="54"/>
      <c r="E182" s="55"/>
      <c r="F182" s="55"/>
      <c r="G182" s="55"/>
      <c r="H182" s="55"/>
      <c r="I182" s="54"/>
      <c r="J182" s="54"/>
      <c r="K182" s="54"/>
    </row>
    <row r="183" spans="2:11" ht="14.25" x14ac:dyDescent="0.2">
      <c r="B183" s="6"/>
      <c r="D183" s="54"/>
      <c r="E183" s="55"/>
      <c r="F183" s="55"/>
      <c r="G183" s="55"/>
      <c r="H183" s="55"/>
      <c r="I183" s="54"/>
      <c r="J183" s="54"/>
      <c r="K183" s="54"/>
    </row>
    <row r="184" spans="2:11" ht="14.25" x14ac:dyDescent="0.2">
      <c r="B184" s="6"/>
      <c r="D184" s="54"/>
      <c r="E184" s="55"/>
      <c r="F184" s="55"/>
      <c r="G184" s="55"/>
      <c r="H184" s="55"/>
      <c r="I184" s="54"/>
      <c r="J184" s="54"/>
      <c r="K184" s="54"/>
    </row>
    <row r="185" spans="2:11" ht="14.25" x14ac:dyDescent="0.2">
      <c r="B185" s="6"/>
      <c r="D185" s="54"/>
      <c r="E185" s="55"/>
      <c r="F185" s="55"/>
      <c r="G185" s="55"/>
      <c r="H185" s="55"/>
      <c r="I185" s="54"/>
      <c r="J185" s="54"/>
      <c r="K185" s="54"/>
    </row>
    <row r="186" spans="2:11" ht="14.25" x14ac:dyDescent="0.2">
      <c r="B186" s="6"/>
      <c r="D186" s="54"/>
      <c r="E186" s="55"/>
      <c r="F186" s="55"/>
      <c r="G186" s="55"/>
      <c r="H186" s="55"/>
      <c r="I186" s="54"/>
      <c r="J186" s="54"/>
      <c r="K186" s="54"/>
    </row>
    <row r="187" spans="2:11" ht="14.25" x14ac:dyDescent="0.2">
      <c r="B187" s="6"/>
      <c r="D187" s="54"/>
      <c r="E187" s="55"/>
      <c r="F187" s="55"/>
      <c r="G187" s="55"/>
      <c r="H187" s="55"/>
      <c r="I187" s="54"/>
      <c r="J187" s="54"/>
      <c r="K187" s="54"/>
    </row>
    <row r="188" spans="2:11" ht="14.25" x14ac:dyDescent="0.2">
      <c r="B188" s="6"/>
      <c r="D188" s="54"/>
      <c r="E188" s="55"/>
      <c r="F188" s="55"/>
      <c r="G188" s="55"/>
      <c r="H188" s="55"/>
      <c r="I188" s="54"/>
      <c r="J188" s="54"/>
      <c r="K188" s="54"/>
    </row>
    <row r="189" spans="2:11" ht="14.25" x14ac:dyDescent="0.2">
      <c r="B189" s="6"/>
      <c r="D189" s="54"/>
      <c r="E189" s="55"/>
      <c r="F189" s="55"/>
      <c r="G189" s="55"/>
      <c r="H189" s="55"/>
      <c r="I189" s="54"/>
      <c r="J189" s="54"/>
      <c r="K189" s="54"/>
    </row>
    <row r="190" spans="2:11" ht="14.25" x14ac:dyDescent="0.2">
      <c r="B190" s="6"/>
      <c r="D190" s="54"/>
      <c r="E190" s="55"/>
      <c r="F190" s="55"/>
      <c r="G190" s="55"/>
      <c r="H190" s="55"/>
      <c r="I190" s="54"/>
      <c r="J190" s="54"/>
      <c r="K190" s="54"/>
    </row>
    <row r="191" spans="2:11" ht="14.25" x14ac:dyDescent="0.2">
      <c r="B191" s="6"/>
      <c r="D191" s="54"/>
      <c r="E191" s="55"/>
      <c r="F191" s="55"/>
      <c r="G191" s="55"/>
      <c r="H191" s="55"/>
      <c r="I191" s="54"/>
      <c r="J191" s="54"/>
      <c r="K191" s="54"/>
    </row>
    <row r="192" spans="2:11" ht="14.25" x14ac:dyDescent="0.2">
      <c r="B192" s="6"/>
      <c r="D192" s="54"/>
      <c r="E192" s="55"/>
      <c r="F192" s="55"/>
      <c r="G192" s="55"/>
      <c r="H192" s="55"/>
      <c r="I192" s="54"/>
      <c r="J192" s="54"/>
      <c r="K192" s="54"/>
    </row>
    <row r="193" spans="1:18" ht="14.25" x14ac:dyDescent="0.2">
      <c r="B193" s="6"/>
      <c r="D193" s="54"/>
      <c r="E193" s="55"/>
      <c r="F193" s="55"/>
      <c r="G193" s="55"/>
      <c r="H193" s="55"/>
      <c r="I193" s="54"/>
      <c r="J193" s="54"/>
      <c r="K193" s="54"/>
    </row>
    <row r="194" spans="1:18" ht="14.25" x14ac:dyDescent="0.2">
      <c r="B194" s="6"/>
      <c r="D194" s="54"/>
      <c r="E194" s="55"/>
      <c r="F194" s="55"/>
      <c r="G194" s="55"/>
      <c r="H194" s="55"/>
      <c r="I194" s="54"/>
      <c r="J194" s="54"/>
      <c r="K194" s="54"/>
    </row>
    <row r="195" spans="1:18" ht="14.25" x14ac:dyDescent="0.2">
      <c r="B195" s="6"/>
      <c r="D195" s="54"/>
      <c r="E195" s="55"/>
      <c r="F195" s="55"/>
      <c r="G195" s="55"/>
      <c r="H195" s="55"/>
      <c r="I195" s="54"/>
      <c r="J195" s="54"/>
      <c r="K195" s="54"/>
    </row>
    <row r="196" spans="1:18" ht="14.25" x14ac:dyDescent="0.2">
      <c r="B196" s="6"/>
      <c r="D196" s="54"/>
      <c r="E196" s="55"/>
      <c r="F196" s="55"/>
      <c r="G196" s="55"/>
      <c r="H196" s="55"/>
      <c r="I196" s="54"/>
      <c r="J196" s="54"/>
      <c r="K196" s="54"/>
    </row>
    <row r="197" spans="1:18" ht="14.25" x14ac:dyDescent="0.2">
      <c r="B197" s="6"/>
      <c r="D197" s="54"/>
      <c r="E197" s="55"/>
      <c r="F197" s="55"/>
      <c r="G197" s="55"/>
      <c r="H197" s="55"/>
      <c r="I197" s="54"/>
      <c r="J197" s="54"/>
      <c r="K197" s="54"/>
    </row>
    <row r="198" spans="1:18" ht="14.25" x14ac:dyDescent="0.2">
      <c r="B198" s="6"/>
      <c r="D198" s="54"/>
      <c r="E198" s="55"/>
      <c r="F198" s="55"/>
      <c r="G198" s="55"/>
      <c r="H198" s="55"/>
      <c r="I198" s="54"/>
      <c r="J198" s="54"/>
      <c r="K198" s="54"/>
    </row>
    <row r="199" spans="1:18" ht="14.25" x14ac:dyDescent="0.2">
      <c r="B199" s="6"/>
      <c r="D199" s="54"/>
      <c r="E199" s="55"/>
      <c r="F199" s="55"/>
      <c r="G199" s="55"/>
      <c r="H199" s="55"/>
      <c r="I199" s="54"/>
      <c r="J199" s="54"/>
      <c r="K199" s="54"/>
    </row>
    <row r="200" spans="1:18" ht="14.25" x14ac:dyDescent="0.2">
      <c r="B200" s="6"/>
      <c r="D200" s="54"/>
      <c r="E200" s="55"/>
      <c r="F200" s="55"/>
      <c r="G200" s="55"/>
      <c r="H200" s="55"/>
      <c r="I200" s="54"/>
      <c r="J200" s="54"/>
      <c r="K200" s="54"/>
    </row>
    <row r="201" spans="1:18" ht="14.25" x14ac:dyDescent="0.2">
      <c r="B201" s="6"/>
      <c r="D201" s="54"/>
      <c r="E201" s="55"/>
      <c r="F201" s="55"/>
      <c r="G201" s="55"/>
      <c r="H201" s="55"/>
      <c r="I201" s="54"/>
      <c r="J201" s="54"/>
      <c r="K201" s="54"/>
    </row>
    <row r="202" spans="1:18" ht="14.25" x14ac:dyDescent="0.2">
      <c r="B202" s="6"/>
      <c r="D202" s="54"/>
      <c r="E202" s="55"/>
      <c r="F202" s="55"/>
      <c r="G202" s="55"/>
      <c r="H202" s="55"/>
      <c r="I202" s="54"/>
      <c r="J202" s="54"/>
      <c r="K202" s="54"/>
    </row>
    <row r="203" spans="1:18" ht="14.25" x14ac:dyDescent="0.2">
      <c r="B203" s="6"/>
      <c r="D203" s="54"/>
      <c r="E203" s="55"/>
      <c r="F203" s="55"/>
      <c r="G203" s="55"/>
      <c r="H203" s="55"/>
      <c r="I203" s="54"/>
      <c r="J203" s="54"/>
      <c r="K203" s="54"/>
    </row>
    <row r="204" spans="1:18" ht="14.25" x14ac:dyDescent="0.2">
      <c r="B204" s="6"/>
      <c r="D204" s="54"/>
      <c r="E204" s="55"/>
      <c r="F204" s="55"/>
      <c r="G204" s="55"/>
      <c r="H204" s="55"/>
      <c r="I204" s="54"/>
      <c r="J204" s="54"/>
      <c r="K204" s="54"/>
    </row>
    <row r="205" spans="1:18" ht="14.25" x14ac:dyDescent="0.2">
      <c r="B205" s="6"/>
      <c r="D205" s="54"/>
      <c r="E205" s="55"/>
      <c r="F205" s="55"/>
      <c r="G205" s="55"/>
      <c r="H205" s="55"/>
      <c r="I205" s="54"/>
      <c r="J205" s="54"/>
      <c r="K205" s="54"/>
    </row>
    <row r="206" spans="1:18" s="7" customFormat="1" ht="14.25" x14ac:dyDescent="0.2">
      <c r="A206" s="6"/>
      <c r="B206" s="6"/>
      <c r="C206" s="6"/>
      <c r="E206" s="8"/>
      <c r="F206" s="8"/>
      <c r="G206" s="8"/>
      <c r="H206" s="8"/>
      <c r="L206" s="6"/>
      <c r="M206" s="6"/>
      <c r="N206" s="6"/>
      <c r="O206" s="6"/>
      <c r="P206" s="6"/>
      <c r="Q206" s="6"/>
      <c r="R206" s="6"/>
    </row>
    <row r="207" spans="1:18" s="7" customFormat="1" ht="14.25" x14ac:dyDescent="0.2">
      <c r="A207" s="6"/>
      <c r="B207" s="6"/>
      <c r="C207" s="6"/>
      <c r="E207" s="8"/>
      <c r="F207" s="8"/>
      <c r="G207" s="8"/>
      <c r="H207" s="8"/>
      <c r="L207" s="6"/>
      <c r="M207" s="6"/>
      <c r="N207" s="6"/>
      <c r="O207" s="6"/>
      <c r="P207" s="6"/>
      <c r="Q207" s="6"/>
      <c r="R207" s="6"/>
    </row>
    <row r="208" spans="1:18" s="7" customFormat="1" ht="14.25" x14ac:dyDescent="0.2">
      <c r="A208" s="6"/>
      <c r="B208" s="6"/>
      <c r="C208" s="6"/>
      <c r="E208" s="8"/>
      <c r="F208" s="8"/>
      <c r="G208" s="8"/>
      <c r="H208" s="8"/>
      <c r="L208" s="6"/>
      <c r="M208" s="6"/>
      <c r="N208" s="6"/>
      <c r="O208" s="6"/>
      <c r="P208" s="6"/>
      <c r="Q208" s="6"/>
      <c r="R208" s="6"/>
    </row>
    <row r="209" spans="1:18" s="7" customFormat="1" ht="14.25" x14ac:dyDescent="0.2">
      <c r="A209" s="6"/>
      <c r="B209" s="6"/>
      <c r="C209" s="6"/>
      <c r="E209" s="8"/>
      <c r="F209" s="8"/>
      <c r="G209" s="8"/>
      <c r="H209" s="8"/>
      <c r="L209" s="6"/>
      <c r="M209" s="6"/>
      <c r="N209" s="6"/>
      <c r="O209" s="6"/>
      <c r="P209" s="6"/>
      <c r="Q209" s="6"/>
      <c r="R209" s="6"/>
    </row>
    <row r="210" spans="1:18" s="7" customFormat="1" ht="14.25" x14ac:dyDescent="0.2">
      <c r="A210" s="6"/>
      <c r="B210" s="6"/>
      <c r="C210" s="6"/>
      <c r="E210" s="8"/>
      <c r="F210" s="8"/>
      <c r="G210" s="8"/>
      <c r="H210" s="8"/>
      <c r="L210" s="6"/>
      <c r="M210" s="6"/>
      <c r="N210" s="6"/>
      <c r="O210" s="6"/>
      <c r="P210" s="6"/>
      <c r="Q210" s="6"/>
      <c r="R210" s="6"/>
    </row>
    <row r="211" spans="1:18" s="7" customFormat="1" ht="14.25" x14ac:dyDescent="0.2">
      <c r="A211" s="6"/>
      <c r="B211" s="6"/>
      <c r="C211" s="6"/>
      <c r="E211" s="8"/>
      <c r="F211" s="8"/>
      <c r="G211" s="8"/>
      <c r="H211" s="8"/>
      <c r="L211" s="6"/>
      <c r="M211" s="6"/>
      <c r="N211" s="6"/>
      <c r="O211" s="6"/>
      <c r="P211" s="6"/>
      <c r="Q211" s="6"/>
      <c r="R211" s="6"/>
    </row>
    <row r="212" spans="1:18" s="7" customFormat="1" ht="14.25" x14ac:dyDescent="0.2">
      <c r="A212" s="6"/>
      <c r="B212" s="6"/>
      <c r="C212" s="6"/>
      <c r="E212" s="8"/>
      <c r="F212" s="8"/>
      <c r="G212" s="8"/>
      <c r="H212" s="8"/>
      <c r="L212" s="6"/>
      <c r="M212" s="6"/>
      <c r="N212" s="6"/>
      <c r="O212" s="6"/>
      <c r="P212" s="6"/>
      <c r="Q212" s="6"/>
      <c r="R212" s="6"/>
    </row>
    <row r="213" spans="1:18" s="7" customFormat="1" ht="14.25" x14ac:dyDescent="0.2">
      <c r="A213" s="6"/>
      <c r="B213" s="6"/>
      <c r="C213" s="6"/>
      <c r="E213" s="8"/>
      <c r="F213" s="8"/>
      <c r="G213" s="8"/>
      <c r="H213" s="8"/>
      <c r="L213" s="6"/>
      <c r="M213" s="6"/>
      <c r="N213" s="6"/>
      <c r="O213" s="6"/>
      <c r="P213" s="6"/>
      <c r="Q213" s="6"/>
      <c r="R213" s="6"/>
    </row>
    <row r="214" spans="1:18" s="7" customFormat="1" ht="14.25" x14ac:dyDescent="0.2">
      <c r="A214" s="6"/>
      <c r="B214" s="6"/>
      <c r="C214" s="6"/>
      <c r="E214" s="8"/>
      <c r="F214" s="8"/>
      <c r="G214" s="8"/>
      <c r="H214" s="8"/>
      <c r="L214" s="6"/>
      <c r="M214" s="6"/>
      <c r="N214" s="6"/>
      <c r="O214" s="6"/>
      <c r="P214" s="6"/>
      <c r="Q214" s="6"/>
      <c r="R214" s="6"/>
    </row>
    <row r="215" spans="1:18" s="7" customFormat="1" ht="14.25" x14ac:dyDescent="0.2">
      <c r="A215" s="6"/>
      <c r="B215" s="6"/>
      <c r="C215" s="6"/>
      <c r="E215" s="8"/>
      <c r="F215" s="8"/>
      <c r="G215" s="8"/>
      <c r="H215" s="8"/>
      <c r="L215" s="6"/>
      <c r="M215" s="6"/>
      <c r="N215" s="6"/>
      <c r="O215" s="6"/>
      <c r="P215" s="6"/>
      <c r="Q215" s="6"/>
      <c r="R215" s="6"/>
    </row>
    <row r="216" spans="1:18" s="7" customFormat="1" ht="14.25" x14ac:dyDescent="0.2">
      <c r="A216" s="6"/>
      <c r="B216" s="6"/>
      <c r="C216" s="6"/>
      <c r="E216" s="8"/>
      <c r="F216" s="8"/>
      <c r="G216" s="8"/>
      <c r="H216" s="8"/>
      <c r="L216" s="6"/>
      <c r="M216" s="6"/>
      <c r="N216" s="6"/>
      <c r="O216" s="6"/>
      <c r="P216" s="6"/>
      <c r="Q216" s="6"/>
      <c r="R216" s="6"/>
    </row>
    <row r="217" spans="1:18" s="7" customFormat="1" ht="14.25" x14ac:dyDescent="0.2">
      <c r="A217" s="6"/>
      <c r="B217" s="6"/>
      <c r="C217" s="6"/>
      <c r="E217" s="8"/>
      <c r="F217" s="8"/>
      <c r="G217" s="8"/>
      <c r="H217" s="8"/>
      <c r="L217" s="6"/>
      <c r="M217" s="6"/>
      <c r="N217" s="6"/>
      <c r="O217" s="6"/>
      <c r="P217" s="6"/>
      <c r="Q217" s="6"/>
      <c r="R217" s="6"/>
    </row>
    <row r="218" spans="1:18" s="7" customFormat="1" ht="14.25" x14ac:dyDescent="0.2">
      <c r="A218" s="6"/>
      <c r="B218" s="6"/>
      <c r="C218" s="6"/>
      <c r="E218" s="8"/>
      <c r="F218" s="8"/>
      <c r="G218" s="8"/>
      <c r="H218" s="8"/>
      <c r="L218" s="6"/>
      <c r="M218" s="6"/>
      <c r="N218" s="6"/>
      <c r="O218" s="6"/>
      <c r="P218" s="6"/>
      <c r="Q218" s="6"/>
      <c r="R218" s="6"/>
    </row>
    <row r="219" spans="1:18" s="7" customFormat="1" ht="14.25" x14ac:dyDescent="0.2">
      <c r="A219" s="6"/>
      <c r="B219" s="6"/>
      <c r="C219" s="6"/>
      <c r="E219" s="8"/>
      <c r="F219" s="8"/>
      <c r="G219" s="8"/>
      <c r="H219" s="8"/>
      <c r="L219" s="6"/>
      <c r="M219" s="6"/>
      <c r="N219" s="6"/>
      <c r="O219" s="6"/>
      <c r="P219" s="6"/>
      <c r="Q219" s="6"/>
      <c r="R219" s="6"/>
    </row>
    <row r="220" spans="1:18" s="7" customFormat="1" ht="14.25" x14ac:dyDescent="0.2">
      <c r="A220" s="6"/>
      <c r="B220" s="6"/>
      <c r="C220" s="6"/>
      <c r="E220" s="8"/>
      <c r="F220" s="8"/>
      <c r="G220" s="8"/>
      <c r="H220" s="8"/>
      <c r="L220" s="6"/>
      <c r="M220" s="6"/>
      <c r="N220" s="6"/>
      <c r="O220" s="6"/>
      <c r="P220" s="6"/>
      <c r="Q220" s="6"/>
      <c r="R220" s="6"/>
    </row>
    <row r="221" spans="1:18" s="7" customFormat="1" ht="14.25" x14ac:dyDescent="0.2">
      <c r="A221" s="6"/>
      <c r="B221" s="6"/>
      <c r="C221" s="6"/>
      <c r="E221" s="8"/>
      <c r="F221" s="8"/>
      <c r="G221" s="8"/>
      <c r="H221" s="8"/>
      <c r="L221" s="6"/>
      <c r="M221" s="6"/>
      <c r="N221" s="6"/>
      <c r="O221" s="6"/>
      <c r="P221" s="6"/>
      <c r="Q221" s="6"/>
      <c r="R221" s="6"/>
    </row>
    <row r="222" spans="1:18" s="7" customFormat="1" ht="14.25" x14ac:dyDescent="0.2">
      <c r="A222" s="6"/>
      <c r="B222" s="6"/>
      <c r="C222" s="6"/>
      <c r="E222" s="8"/>
      <c r="F222" s="8"/>
      <c r="G222" s="8"/>
      <c r="H222" s="8"/>
      <c r="L222" s="6"/>
      <c r="M222" s="6"/>
      <c r="N222" s="6"/>
      <c r="O222" s="6"/>
      <c r="P222" s="6"/>
      <c r="Q222" s="6"/>
      <c r="R222" s="6"/>
    </row>
    <row r="223" spans="1:18" s="7" customFormat="1" ht="14.25" x14ac:dyDescent="0.2">
      <c r="A223" s="6"/>
      <c r="B223" s="6"/>
      <c r="C223" s="6"/>
      <c r="E223" s="8"/>
      <c r="F223" s="8"/>
      <c r="G223" s="8"/>
      <c r="H223" s="8"/>
      <c r="L223" s="6"/>
      <c r="M223" s="6"/>
      <c r="N223" s="6"/>
      <c r="O223" s="6"/>
      <c r="P223" s="6"/>
      <c r="Q223" s="6"/>
      <c r="R223" s="6"/>
    </row>
    <row r="224" spans="1:18" s="7" customFormat="1" ht="14.25" x14ac:dyDescent="0.2">
      <c r="A224" s="6"/>
      <c r="B224" s="6"/>
      <c r="C224" s="6"/>
      <c r="E224" s="8"/>
      <c r="F224" s="8"/>
      <c r="G224" s="8"/>
      <c r="H224" s="8"/>
      <c r="L224" s="6"/>
      <c r="M224" s="6"/>
      <c r="N224" s="6"/>
      <c r="O224" s="6"/>
      <c r="P224" s="6"/>
      <c r="Q224" s="6"/>
      <c r="R224" s="6"/>
    </row>
    <row r="225" spans="1:18" s="7" customFormat="1" ht="14.25" x14ac:dyDescent="0.2">
      <c r="A225" s="6"/>
      <c r="B225" s="6"/>
      <c r="C225" s="6"/>
      <c r="E225" s="8"/>
      <c r="F225" s="8"/>
      <c r="G225" s="8"/>
      <c r="H225" s="8"/>
      <c r="L225" s="6"/>
      <c r="M225" s="6"/>
      <c r="N225" s="6"/>
      <c r="O225" s="6"/>
      <c r="P225" s="6"/>
      <c r="Q225" s="6"/>
      <c r="R225" s="6"/>
    </row>
    <row r="226" spans="1:18" s="7" customFormat="1" ht="14.25" x14ac:dyDescent="0.2">
      <c r="A226" s="6"/>
      <c r="B226" s="6"/>
      <c r="C226" s="6"/>
      <c r="E226" s="8"/>
      <c r="F226" s="8"/>
      <c r="G226" s="8"/>
      <c r="H226" s="8"/>
      <c r="L226" s="6"/>
      <c r="M226" s="6"/>
      <c r="N226" s="6"/>
      <c r="O226" s="6"/>
      <c r="P226" s="6"/>
      <c r="Q226" s="6"/>
      <c r="R226" s="6"/>
    </row>
    <row r="227" spans="1:18" s="7" customFormat="1" ht="14.25" x14ac:dyDescent="0.2">
      <c r="A227" s="6"/>
      <c r="B227" s="6"/>
      <c r="C227" s="6"/>
      <c r="E227" s="8"/>
      <c r="F227" s="8"/>
      <c r="G227" s="8"/>
      <c r="H227" s="8"/>
      <c r="L227" s="6"/>
      <c r="M227" s="6"/>
      <c r="N227" s="6"/>
      <c r="O227" s="6"/>
      <c r="P227" s="6"/>
      <c r="Q227" s="6"/>
      <c r="R227" s="6"/>
    </row>
    <row r="228" spans="1:18" s="7" customFormat="1" ht="14.25" x14ac:dyDescent="0.2">
      <c r="A228" s="6"/>
      <c r="B228" s="6"/>
      <c r="C228" s="6"/>
      <c r="E228" s="8"/>
      <c r="F228" s="8"/>
      <c r="G228" s="8"/>
      <c r="H228" s="8"/>
      <c r="L228" s="6"/>
      <c r="M228" s="6"/>
      <c r="N228" s="6"/>
      <c r="O228" s="6"/>
      <c r="P228" s="6"/>
      <c r="Q228" s="6"/>
      <c r="R228" s="6"/>
    </row>
    <row r="229" spans="1:18" s="7" customFormat="1" ht="14.25" x14ac:dyDescent="0.2">
      <c r="A229" s="6"/>
      <c r="B229" s="6"/>
      <c r="C229" s="6"/>
      <c r="E229" s="8"/>
      <c r="F229" s="8"/>
      <c r="G229" s="8"/>
      <c r="H229" s="8"/>
      <c r="L229" s="6"/>
      <c r="M229" s="6"/>
      <c r="N229" s="6"/>
      <c r="O229" s="6"/>
      <c r="P229" s="6"/>
      <c r="Q229" s="6"/>
      <c r="R229" s="6"/>
    </row>
    <row r="230" spans="1:18" s="7" customFormat="1" ht="14.25" x14ac:dyDescent="0.2">
      <c r="A230" s="6"/>
      <c r="B230" s="6"/>
      <c r="C230" s="6"/>
      <c r="E230" s="8"/>
      <c r="F230" s="8"/>
      <c r="G230" s="8"/>
      <c r="H230" s="8"/>
      <c r="L230" s="6"/>
      <c r="M230" s="6"/>
      <c r="N230" s="6"/>
      <c r="O230" s="6"/>
      <c r="P230" s="6"/>
      <c r="Q230" s="6"/>
      <c r="R230" s="6"/>
    </row>
    <row r="231" spans="1:18" s="7" customFormat="1" ht="14.25" x14ac:dyDescent="0.2">
      <c r="A231" s="6"/>
      <c r="B231" s="6"/>
      <c r="C231" s="6"/>
      <c r="E231" s="8"/>
      <c r="F231" s="8"/>
      <c r="G231" s="8"/>
      <c r="H231" s="8"/>
      <c r="L231" s="6"/>
      <c r="M231" s="6"/>
      <c r="N231" s="6"/>
      <c r="O231" s="6"/>
      <c r="P231" s="6"/>
      <c r="Q231" s="6"/>
      <c r="R231" s="6"/>
    </row>
    <row r="232" spans="1:18" s="7" customFormat="1" ht="14.25" x14ac:dyDescent="0.2">
      <c r="A232" s="6"/>
      <c r="B232" s="6"/>
      <c r="C232" s="6"/>
      <c r="E232" s="8"/>
      <c r="F232" s="8"/>
      <c r="G232" s="8"/>
      <c r="H232" s="8"/>
      <c r="L232" s="6"/>
      <c r="M232" s="6"/>
      <c r="N232" s="6"/>
      <c r="O232" s="6"/>
      <c r="P232" s="6"/>
      <c r="Q232" s="6"/>
      <c r="R232" s="6"/>
    </row>
    <row r="233" spans="1:18" s="7" customFormat="1" ht="14.25" x14ac:dyDescent="0.2">
      <c r="A233" s="6"/>
      <c r="B233" s="6"/>
      <c r="C233" s="6"/>
      <c r="E233" s="8"/>
      <c r="F233" s="8"/>
      <c r="G233" s="8"/>
      <c r="H233" s="8"/>
      <c r="L233" s="6"/>
      <c r="M233" s="6"/>
      <c r="N233" s="6"/>
      <c r="O233" s="6"/>
      <c r="P233" s="6"/>
      <c r="Q233" s="6"/>
      <c r="R233" s="6"/>
    </row>
    <row r="234" spans="1:18" s="7" customFormat="1" ht="14.25" x14ac:dyDescent="0.2">
      <c r="A234" s="6"/>
      <c r="B234" s="6"/>
      <c r="C234" s="6"/>
      <c r="E234" s="8"/>
      <c r="F234" s="8"/>
      <c r="G234" s="8"/>
      <c r="H234" s="8"/>
      <c r="L234" s="6"/>
      <c r="M234" s="6"/>
      <c r="N234" s="6"/>
      <c r="O234" s="6"/>
      <c r="P234" s="6"/>
      <c r="Q234" s="6"/>
      <c r="R234" s="6"/>
    </row>
    <row r="235" spans="1:18" s="7" customFormat="1" ht="14.25" x14ac:dyDescent="0.2">
      <c r="A235" s="6"/>
      <c r="B235" s="6"/>
      <c r="C235" s="6"/>
      <c r="E235" s="8"/>
      <c r="F235" s="8"/>
      <c r="G235" s="8"/>
      <c r="H235" s="8"/>
      <c r="L235" s="6"/>
      <c r="M235" s="6"/>
      <c r="N235" s="6"/>
      <c r="O235" s="6"/>
      <c r="P235" s="6"/>
      <c r="Q235" s="6"/>
      <c r="R235" s="6"/>
    </row>
    <row r="236" spans="1:18" s="7" customFormat="1" ht="14.25" x14ac:dyDescent="0.2">
      <c r="A236" s="6"/>
      <c r="B236" s="6"/>
      <c r="C236" s="6"/>
      <c r="E236" s="8"/>
      <c r="F236" s="8"/>
      <c r="G236" s="8"/>
      <c r="H236" s="8"/>
      <c r="L236" s="6"/>
      <c r="M236" s="6"/>
      <c r="N236" s="6"/>
      <c r="O236" s="6"/>
      <c r="P236" s="6"/>
      <c r="Q236" s="6"/>
      <c r="R236" s="6"/>
    </row>
    <row r="237" spans="1:18" s="7" customFormat="1" ht="14.25" x14ac:dyDescent="0.2">
      <c r="A237" s="6"/>
      <c r="B237" s="6"/>
      <c r="C237" s="6"/>
      <c r="E237" s="8"/>
      <c r="F237" s="8"/>
      <c r="G237" s="8"/>
      <c r="H237" s="8"/>
      <c r="L237" s="6"/>
      <c r="M237" s="6"/>
      <c r="N237" s="6"/>
      <c r="O237" s="6"/>
      <c r="P237" s="6"/>
      <c r="Q237" s="6"/>
      <c r="R237" s="6"/>
    </row>
    <row r="238" spans="1:18" s="7" customFormat="1" ht="14.25" x14ac:dyDescent="0.2">
      <c r="A238" s="6"/>
      <c r="B238" s="6"/>
      <c r="C238" s="6"/>
      <c r="E238" s="8"/>
      <c r="F238" s="8"/>
      <c r="G238" s="8"/>
      <c r="H238" s="8"/>
      <c r="L238" s="6"/>
      <c r="M238" s="6"/>
      <c r="N238" s="6"/>
      <c r="O238" s="6"/>
      <c r="P238" s="6"/>
      <c r="Q238" s="6"/>
      <c r="R238" s="6"/>
    </row>
    <row r="239" spans="1:18" s="7" customFormat="1" ht="14.25" x14ac:dyDescent="0.2">
      <c r="A239" s="6"/>
      <c r="B239" s="6"/>
      <c r="C239" s="6"/>
      <c r="E239" s="8"/>
      <c r="F239" s="8"/>
      <c r="G239" s="8"/>
      <c r="H239" s="8"/>
      <c r="L239" s="6"/>
      <c r="M239" s="6"/>
      <c r="N239" s="6"/>
      <c r="O239" s="6"/>
      <c r="P239" s="6"/>
      <c r="Q239" s="6"/>
      <c r="R239" s="6"/>
    </row>
    <row r="240" spans="1:18" s="7" customFormat="1" ht="14.25" x14ac:dyDescent="0.2">
      <c r="A240" s="6"/>
      <c r="B240" s="6"/>
      <c r="C240" s="6"/>
      <c r="E240" s="8"/>
      <c r="F240" s="8"/>
      <c r="G240" s="8"/>
      <c r="H240" s="8"/>
      <c r="L240" s="6"/>
      <c r="M240" s="6"/>
      <c r="N240" s="6"/>
      <c r="O240" s="6"/>
      <c r="P240" s="6"/>
      <c r="Q240" s="6"/>
      <c r="R240" s="6"/>
    </row>
    <row r="241" spans="1:18" s="7" customFormat="1" ht="14.25" x14ac:dyDescent="0.2">
      <c r="A241" s="6"/>
      <c r="B241" s="6"/>
      <c r="C241" s="6"/>
      <c r="E241" s="8"/>
      <c r="F241" s="8"/>
      <c r="G241" s="8"/>
      <c r="H241" s="8"/>
      <c r="L241" s="6"/>
      <c r="M241" s="6"/>
      <c r="N241" s="6"/>
      <c r="O241" s="6"/>
      <c r="P241" s="6"/>
      <c r="Q241" s="6"/>
      <c r="R241" s="6"/>
    </row>
    <row r="242" spans="1:18" s="7" customFormat="1" ht="14.25" x14ac:dyDescent="0.2">
      <c r="A242" s="6"/>
      <c r="B242" s="6"/>
      <c r="C242" s="6"/>
      <c r="E242" s="8"/>
      <c r="F242" s="8"/>
      <c r="G242" s="8"/>
      <c r="H242" s="8"/>
      <c r="L242" s="6"/>
      <c r="M242" s="6"/>
      <c r="N242" s="6"/>
      <c r="O242" s="6"/>
      <c r="P242" s="6"/>
      <c r="Q242" s="6"/>
      <c r="R242" s="6"/>
    </row>
    <row r="243" spans="1:18" s="7" customFormat="1" ht="14.25" x14ac:dyDescent="0.2">
      <c r="A243" s="6"/>
      <c r="B243" s="6"/>
      <c r="C243" s="6"/>
      <c r="E243" s="8"/>
      <c r="F243" s="8"/>
      <c r="G243" s="8"/>
      <c r="H243" s="8"/>
      <c r="L243" s="6"/>
      <c r="M243" s="6"/>
      <c r="N243" s="6"/>
      <c r="O243" s="6"/>
      <c r="P243" s="6"/>
      <c r="Q243" s="6"/>
      <c r="R243" s="6"/>
    </row>
    <row r="244" spans="1:18" s="7" customFormat="1" ht="14.25" x14ac:dyDescent="0.2">
      <c r="A244" s="6"/>
      <c r="B244" s="6"/>
      <c r="C244" s="6"/>
      <c r="E244" s="8"/>
      <c r="F244" s="8"/>
      <c r="G244" s="8"/>
      <c r="H244" s="8"/>
      <c r="L244" s="6"/>
      <c r="M244" s="6"/>
      <c r="N244" s="6"/>
      <c r="O244" s="6"/>
      <c r="P244" s="6"/>
      <c r="Q244" s="6"/>
      <c r="R244" s="6"/>
    </row>
    <row r="245" spans="1:18" s="7" customFormat="1" ht="14.25" x14ac:dyDescent="0.2">
      <c r="A245" s="6"/>
      <c r="B245" s="6"/>
      <c r="C245" s="6"/>
      <c r="E245" s="8"/>
      <c r="F245" s="8"/>
      <c r="G245" s="8"/>
      <c r="H245" s="8"/>
      <c r="L245" s="6"/>
      <c r="M245" s="6"/>
      <c r="N245" s="6"/>
      <c r="O245" s="6"/>
      <c r="P245" s="6"/>
      <c r="Q245" s="6"/>
      <c r="R245" s="6"/>
    </row>
    <row r="246" spans="1:18" s="7" customFormat="1" ht="14.25" x14ac:dyDescent="0.2">
      <c r="A246" s="6"/>
      <c r="B246" s="6"/>
      <c r="C246" s="6"/>
      <c r="E246" s="8"/>
      <c r="F246" s="8"/>
      <c r="G246" s="8"/>
      <c r="H246" s="8"/>
      <c r="L246" s="6"/>
      <c r="M246" s="6"/>
      <c r="N246" s="6"/>
      <c r="O246" s="6"/>
      <c r="P246" s="6"/>
      <c r="Q246" s="6"/>
      <c r="R246" s="6"/>
    </row>
    <row r="247" spans="1:18" s="7" customFormat="1" ht="14.25" x14ac:dyDescent="0.2">
      <c r="A247" s="6"/>
      <c r="B247" s="6"/>
      <c r="C247" s="6"/>
      <c r="E247" s="8"/>
      <c r="F247" s="8"/>
      <c r="G247" s="8"/>
      <c r="H247" s="8"/>
      <c r="L247" s="6"/>
      <c r="M247" s="6"/>
      <c r="N247" s="6"/>
      <c r="O247" s="6"/>
      <c r="P247" s="6"/>
      <c r="Q247" s="6"/>
      <c r="R247" s="6"/>
    </row>
    <row r="248" spans="1:18" s="7" customFormat="1" ht="14.25" x14ac:dyDescent="0.2">
      <c r="A248" s="6"/>
      <c r="B248" s="6"/>
      <c r="C248" s="6"/>
      <c r="E248" s="8"/>
      <c r="F248" s="8"/>
      <c r="G248" s="8"/>
      <c r="H248" s="8"/>
      <c r="L248" s="6"/>
      <c r="M248" s="6"/>
      <c r="N248" s="6"/>
      <c r="O248" s="6"/>
      <c r="P248" s="6"/>
      <c r="Q248" s="6"/>
      <c r="R248" s="6"/>
    </row>
    <row r="249" spans="1:18" s="7" customFormat="1" ht="14.25" x14ac:dyDescent="0.2">
      <c r="A249" s="6"/>
      <c r="B249" s="6"/>
      <c r="C249" s="6"/>
      <c r="E249" s="8"/>
      <c r="F249" s="8"/>
      <c r="G249" s="8"/>
      <c r="H249" s="8"/>
      <c r="L249" s="6"/>
      <c r="M249" s="6"/>
      <c r="N249" s="6"/>
      <c r="O249" s="6"/>
      <c r="P249" s="6"/>
      <c r="Q249" s="6"/>
      <c r="R249" s="6"/>
    </row>
    <row r="250" spans="1:18" s="7" customFormat="1" ht="14.25" x14ac:dyDescent="0.2">
      <c r="A250" s="6"/>
      <c r="B250" s="6"/>
      <c r="C250" s="6"/>
      <c r="E250" s="8"/>
      <c r="F250" s="8"/>
      <c r="G250" s="8"/>
      <c r="H250" s="8"/>
      <c r="L250" s="6"/>
      <c r="M250" s="6"/>
      <c r="N250" s="6"/>
      <c r="O250" s="6"/>
      <c r="P250" s="6"/>
      <c r="Q250" s="6"/>
      <c r="R250" s="6"/>
    </row>
    <row r="251" spans="1:18" s="7" customFormat="1" ht="14.25" x14ac:dyDescent="0.2">
      <c r="A251" s="6"/>
      <c r="B251" s="6"/>
      <c r="C251" s="6"/>
      <c r="E251" s="8"/>
      <c r="F251" s="8"/>
      <c r="G251" s="8"/>
      <c r="H251" s="8"/>
      <c r="L251" s="6"/>
      <c r="M251" s="6"/>
      <c r="N251" s="6"/>
      <c r="O251" s="6"/>
      <c r="P251" s="6"/>
      <c r="Q251" s="6"/>
      <c r="R251" s="6"/>
    </row>
    <row r="252" spans="1:18" s="7" customFormat="1" ht="14.25" x14ac:dyDescent="0.2">
      <c r="A252" s="6"/>
      <c r="B252" s="6"/>
      <c r="C252" s="6"/>
      <c r="E252" s="8"/>
      <c r="F252" s="8"/>
      <c r="G252" s="8"/>
      <c r="H252" s="8"/>
      <c r="L252" s="6"/>
      <c r="M252" s="6"/>
      <c r="N252" s="6"/>
      <c r="O252" s="6"/>
      <c r="P252" s="6"/>
      <c r="Q252" s="6"/>
      <c r="R252" s="6"/>
    </row>
    <row r="253" spans="1:18" s="7" customFormat="1" ht="14.25" x14ac:dyDescent="0.2">
      <c r="A253" s="6"/>
      <c r="B253" s="6"/>
      <c r="C253" s="6"/>
      <c r="E253" s="8"/>
      <c r="F253" s="8"/>
      <c r="G253" s="8"/>
      <c r="H253" s="8"/>
      <c r="L253" s="6"/>
      <c r="M253" s="6"/>
      <c r="N253" s="6"/>
      <c r="O253" s="6"/>
      <c r="P253" s="6"/>
      <c r="Q253" s="6"/>
      <c r="R253" s="6"/>
    </row>
    <row r="254" spans="1:18" s="7" customFormat="1" ht="14.25" x14ac:dyDescent="0.2">
      <c r="A254" s="6"/>
      <c r="B254" s="6"/>
      <c r="C254" s="6"/>
      <c r="E254" s="8"/>
      <c r="F254" s="8"/>
      <c r="G254" s="8"/>
      <c r="H254" s="8"/>
      <c r="L254" s="6"/>
      <c r="M254" s="6"/>
      <c r="N254" s="6"/>
      <c r="O254" s="6"/>
      <c r="P254" s="6"/>
      <c r="Q254" s="6"/>
      <c r="R254" s="6"/>
    </row>
    <row r="255" spans="1:18" s="7" customFormat="1" ht="14.25" x14ac:dyDescent="0.2">
      <c r="A255" s="6"/>
      <c r="B255" s="6"/>
      <c r="C255" s="6"/>
      <c r="E255" s="8"/>
      <c r="F255" s="8"/>
      <c r="G255" s="8"/>
      <c r="H255" s="8"/>
      <c r="L255" s="6"/>
      <c r="M255" s="6"/>
      <c r="N255" s="6"/>
      <c r="O255" s="6"/>
      <c r="P255" s="6"/>
      <c r="Q255" s="6"/>
      <c r="R255" s="6"/>
    </row>
    <row r="256" spans="1:18" s="7" customFormat="1" ht="14.25" x14ac:dyDescent="0.2">
      <c r="A256" s="6"/>
      <c r="B256" s="6"/>
      <c r="C256" s="6"/>
      <c r="E256" s="8"/>
      <c r="F256" s="8"/>
      <c r="G256" s="8"/>
      <c r="H256" s="8"/>
      <c r="L256" s="6"/>
      <c r="M256" s="6"/>
      <c r="N256" s="6"/>
      <c r="O256" s="6"/>
      <c r="P256" s="6"/>
      <c r="Q256" s="6"/>
      <c r="R256" s="6"/>
    </row>
    <row r="257" spans="1:18" s="7" customFormat="1" ht="14.25" x14ac:dyDescent="0.2">
      <c r="A257" s="6"/>
      <c r="B257" s="6"/>
      <c r="C257" s="6"/>
      <c r="E257" s="8"/>
      <c r="F257" s="8"/>
      <c r="G257" s="8"/>
      <c r="H257" s="8"/>
      <c r="L257" s="6"/>
      <c r="M257" s="6"/>
      <c r="N257" s="6"/>
      <c r="O257" s="6"/>
      <c r="P257" s="6"/>
      <c r="Q257" s="6"/>
      <c r="R257" s="6"/>
    </row>
    <row r="258" spans="1:18" s="7" customFormat="1" ht="14.25" x14ac:dyDescent="0.2">
      <c r="A258" s="6"/>
      <c r="B258" s="6"/>
      <c r="C258" s="6"/>
      <c r="E258" s="8"/>
      <c r="F258" s="8"/>
      <c r="G258" s="8"/>
      <c r="H258" s="8"/>
      <c r="L258" s="6"/>
      <c r="M258" s="6"/>
      <c r="N258" s="6"/>
      <c r="O258" s="6"/>
      <c r="P258" s="6"/>
      <c r="Q258" s="6"/>
      <c r="R258" s="6"/>
    </row>
    <row r="259" spans="1:18" s="7" customFormat="1" ht="14.25" x14ac:dyDescent="0.2">
      <c r="A259" s="6"/>
      <c r="B259" s="6"/>
      <c r="C259" s="6"/>
      <c r="E259" s="8"/>
      <c r="F259" s="8"/>
      <c r="G259" s="8"/>
      <c r="H259" s="8"/>
      <c r="L259" s="6"/>
      <c r="M259" s="6"/>
      <c r="N259" s="6"/>
      <c r="O259" s="6"/>
      <c r="P259" s="6"/>
      <c r="Q259" s="6"/>
      <c r="R259" s="6"/>
    </row>
    <row r="260" spans="1:18" s="7" customFormat="1" ht="14.25" x14ac:dyDescent="0.2">
      <c r="A260" s="6"/>
      <c r="B260" s="6"/>
      <c r="C260" s="6"/>
      <c r="E260" s="8"/>
      <c r="F260" s="8"/>
      <c r="G260" s="8"/>
      <c r="H260" s="8"/>
      <c r="L260" s="6"/>
      <c r="M260" s="6"/>
      <c r="N260" s="6"/>
      <c r="O260" s="6"/>
      <c r="P260" s="6"/>
      <c r="Q260" s="6"/>
      <c r="R260" s="6"/>
    </row>
    <row r="261" spans="1:18" s="7" customFormat="1" ht="14.25" x14ac:dyDescent="0.2">
      <c r="A261" s="6"/>
      <c r="B261" s="6"/>
      <c r="C261" s="6"/>
      <c r="E261" s="8"/>
      <c r="F261" s="8"/>
      <c r="G261" s="8"/>
      <c r="H261" s="8"/>
      <c r="L261" s="6"/>
      <c r="M261" s="6"/>
      <c r="N261" s="6"/>
      <c r="O261" s="6"/>
      <c r="P261" s="6"/>
      <c r="Q261" s="6"/>
      <c r="R261" s="6"/>
    </row>
    <row r="262" spans="1:18" s="7" customFormat="1" ht="14.25" x14ac:dyDescent="0.2">
      <c r="A262" s="6"/>
      <c r="B262" s="6"/>
      <c r="C262" s="6"/>
      <c r="E262" s="8"/>
      <c r="F262" s="8"/>
      <c r="G262" s="8"/>
      <c r="H262" s="8"/>
      <c r="L262" s="6"/>
      <c r="M262" s="6"/>
      <c r="N262" s="6"/>
      <c r="O262" s="6"/>
      <c r="P262" s="6"/>
      <c r="Q262" s="6"/>
      <c r="R262" s="6"/>
    </row>
    <row r="263" spans="1:18" s="7" customFormat="1" ht="14.25" x14ac:dyDescent="0.2">
      <c r="A263" s="6"/>
      <c r="B263" s="6"/>
      <c r="C263" s="6"/>
      <c r="E263" s="8"/>
      <c r="F263" s="8"/>
      <c r="G263" s="8"/>
      <c r="H263" s="8"/>
      <c r="L263" s="6"/>
      <c r="M263" s="6"/>
      <c r="N263" s="6"/>
      <c r="O263" s="6"/>
      <c r="P263" s="6"/>
      <c r="Q263" s="6"/>
      <c r="R263" s="6"/>
    </row>
    <row r="264" spans="1:18" s="7" customFormat="1" ht="14.25" x14ac:dyDescent="0.2">
      <c r="A264" s="6"/>
      <c r="B264" s="6"/>
      <c r="C264" s="6"/>
      <c r="E264" s="8"/>
      <c r="F264" s="8"/>
      <c r="G264" s="8"/>
      <c r="H264" s="8"/>
      <c r="L264" s="6"/>
      <c r="M264" s="6"/>
      <c r="N264" s="6"/>
      <c r="O264" s="6"/>
      <c r="P264" s="6"/>
      <c r="Q264" s="6"/>
      <c r="R264" s="6"/>
    </row>
    <row r="265" spans="1:18" s="7" customFormat="1" ht="14.25" x14ac:dyDescent="0.2">
      <c r="A265" s="6"/>
      <c r="B265" s="6"/>
      <c r="C265" s="6"/>
      <c r="E265" s="8"/>
      <c r="F265" s="8"/>
      <c r="G265" s="8"/>
      <c r="H265" s="8"/>
      <c r="L265" s="6"/>
      <c r="M265" s="6"/>
      <c r="N265" s="6"/>
      <c r="O265" s="6"/>
      <c r="P265" s="6"/>
      <c r="Q265" s="6"/>
      <c r="R265" s="6"/>
    </row>
    <row r="266" spans="1:18" s="7" customFormat="1" ht="14.25" x14ac:dyDescent="0.2">
      <c r="A266" s="6"/>
      <c r="B266" s="6"/>
      <c r="C266" s="6"/>
      <c r="E266" s="8"/>
      <c r="F266" s="8"/>
      <c r="G266" s="8"/>
      <c r="H266" s="8"/>
      <c r="L266" s="6"/>
      <c r="M266" s="6"/>
      <c r="N266" s="6"/>
      <c r="O266" s="6"/>
      <c r="P266" s="6"/>
      <c r="Q266" s="6"/>
      <c r="R266" s="6"/>
    </row>
    <row r="267" spans="1:18" s="7" customFormat="1" ht="14.25" x14ac:dyDescent="0.2">
      <c r="A267" s="6"/>
      <c r="B267" s="6"/>
      <c r="C267" s="6"/>
      <c r="E267" s="8"/>
      <c r="F267" s="8"/>
      <c r="G267" s="8"/>
      <c r="H267" s="8"/>
      <c r="L267" s="6"/>
      <c r="M267" s="6"/>
      <c r="N267" s="6"/>
      <c r="O267" s="6"/>
      <c r="P267" s="6"/>
      <c r="Q267" s="6"/>
      <c r="R267" s="6"/>
    </row>
    <row r="268" spans="1:18" s="7" customFormat="1" ht="14.25" x14ac:dyDescent="0.2">
      <c r="A268" s="6"/>
      <c r="B268" s="6"/>
      <c r="C268" s="6"/>
      <c r="E268" s="8"/>
      <c r="F268" s="8"/>
      <c r="G268" s="8"/>
      <c r="H268" s="8"/>
      <c r="L268" s="6"/>
      <c r="M268" s="6"/>
      <c r="N268" s="6"/>
      <c r="O268" s="6"/>
      <c r="P268" s="6"/>
      <c r="Q268" s="6"/>
      <c r="R268" s="6"/>
    </row>
    <row r="269" spans="1:18" s="7" customFormat="1" ht="14.25" x14ac:dyDescent="0.2">
      <c r="A269" s="6"/>
      <c r="B269" s="6"/>
      <c r="C269" s="6"/>
      <c r="E269" s="8"/>
      <c r="F269" s="8"/>
      <c r="G269" s="8"/>
      <c r="H269" s="8"/>
      <c r="L269" s="6"/>
      <c r="M269" s="6"/>
      <c r="N269" s="6"/>
      <c r="O269" s="6"/>
      <c r="P269" s="6"/>
      <c r="Q269" s="6"/>
      <c r="R269" s="6"/>
    </row>
    <row r="270" spans="1:18" s="7" customFormat="1" ht="14.25" x14ac:dyDescent="0.2">
      <c r="A270" s="6"/>
      <c r="B270" s="6"/>
      <c r="C270" s="6"/>
      <c r="E270" s="8"/>
      <c r="F270" s="8"/>
      <c r="G270" s="8"/>
      <c r="H270" s="8"/>
      <c r="L270" s="6"/>
      <c r="M270" s="6"/>
      <c r="N270" s="6"/>
      <c r="O270" s="6"/>
      <c r="P270" s="6"/>
      <c r="Q270" s="6"/>
      <c r="R270" s="6"/>
    </row>
    <row r="271" spans="1:18" s="7" customFormat="1" ht="14.25" x14ac:dyDescent="0.2">
      <c r="A271" s="6"/>
      <c r="B271" s="6"/>
      <c r="C271" s="6"/>
      <c r="E271" s="8"/>
      <c r="F271" s="8"/>
      <c r="G271" s="8"/>
      <c r="H271" s="8"/>
      <c r="L271" s="6"/>
      <c r="M271" s="6"/>
      <c r="N271" s="6"/>
      <c r="O271" s="6"/>
      <c r="P271" s="6"/>
      <c r="Q271" s="6"/>
      <c r="R271" s="6"/>
    </row>
    <row r="272" spans="1:18" s="7" customFormat="1" ht="14.25" x14ac:dyDescent="0.2">
      <c r="A272" s="6"/>
      <c r="B272" s="6"/>
      <c r="C272" s="6"/>
      <c r="E272" s="8"/>
      <c r="F272" s="8"/>
      <c r="G272" s="8"/>
      <c r="H272" s="8"/>
      <c r="L272" s="6"/>
      <c r="M272" s="6"/>
      <c r="N272" s="6"/>
      <c r="O272" s="6"/>
      <c r="P272" s="6"/>
      <c r="Q272" s="6"/>
      <c r="R272" s="6"/>
    </row>
    <row r="273" spans="1:18" s="7" customFormat="1" ht="14.25" x14ac:dyDescent="0.2">
      <c r="A273" s="6"/>
      <c r="B273" s="6"/>
      <c r="C273" s="6"/>
      <c r="E273" s="8"/>
      <c r="F273" s="8"/>
      <c r="G273" s="8"/>
      <c r="H273" s="8"/>
      <c r="L273" s="6"/>
      <c r="M273" s="6"/>
      <c r="N273" s="6"/>
      <c r="O273" s="6"/>
      <c r="P273" s="6"/>
      <c r="Q273" s="6"/>
      <c r="R273" s="6"/>
    </row>
    <row r="274" spans="1:18" s="7" customFormat="1" ht="14.25" x14ac:dyDescent="0.2">
      <c r="A274" s="6"/>
      <c r="B274" s="6"/>
      <c r="C274" s="6"/>
      <c r="E274" s="8"/>
      <c r="F274" s="8"/>
      <c r="G274" s="8"/>
      <c r="H274" s="8"/>
      <c r="L274" s="6"/>
      <c r="M274" s="6"/>
      <c r="N274" s="6"/>
      <c r="O274" s="6"/>
      <c r="P274" s="6"/>
      <c r="Q274" s="6"/>
      <c r="R274" s="6"/>
    </row>
    <row r="275" spans="1:18" s="7" customFormat="1" ht="14.25" x14ac:dyDescent="0.2">
      <c r="A275" s="6"/>
      <c r="B275" s="6"/>
      <c r="C275" s="6"/>
      <c r="E275" s="8"/>
      <c r="F275" s="8"/>
      <c r="G275" s="8"/>
      <c r="H275" s="8"/>
      <c r="L275" s="6"/>
      <c r="M275" s="6"/>
      <c r="N275" s="6"/>
      <c r="O275" s="6"/>
      <c r="P275" s="6"/>
      <c r="Q275" s="6"/>
      <c r="R275" s="6"/>
    </row>
    <row r="276" spans="1:18" s="7" customFormat="1" ht="14.25" x14ac:dyDescent="0.2">
      <c r="A276" s="6"/>
      <c r="B276" s="6"/>
      <c r="C276" s="6"/>
      <c r="E276" s="8"/>
      <c r="F276" s="8"/>
      <c r="G276" s="8"/>
      <c r="H276" s="8"/>
      <c r="L276" s="6"/>
      <c r="M276" s="6"/>
      <c r="N276" s="6"/>
      <c r="O276" s="6"/>
      <c r="P276" s="6"/>
      <c r="Q276" s="6"/>
      <c r="R276" s="6"/>
    </row>
    <row r="277" spans="1:18" s="7" customFormat="1" ht="14.25" x14ac:dyDescent="0.2">
      <c r="A277" s="6"/>
      <c r="B277" s="6"/>
      <c r="C277" s="6"/>
      <c r="E277" s="8"/>
      <c r="F277" s="8"/>
      <c r="G277" s="8"/>
      <c r="H277" s="8"/>
      <c r="L277" s="6"/>
      <c r="M277" s="6"/>
      <c r="N277" s="6"/>
      <c r="O277" s="6"/>
      <c r="P277" s="6"/>
      <c r="Q277" s="6"/>
      <c r="R277" s="6"/>
    </row>
    <row r="278" spans="1:18" s="7" customFormat="1" ht="14.25" x14ac:dyDescent="0.2">
      <c r="A278" s="6"/>
      <c r="B278" s="6"/>
      <c r="C278" s="6"/>
      <c r="E278" s="8"/>
      <c r="F278" s="8"/>
      <c r="G278" s="8"/>
      <c r="H278" s="8"/>
      <c r="L278" s="6"/>
      <c r="M278" s="6"/>
      <c r="N278" s="6"/>
      <c r="O278" s="6"/>
      <c r="P278" s="6"/>
      <c r="Q278" s="6"/>
      <c r="R278" s="6"/>
    </row>
    <row r="279" spans="1:18" s="7" customFormat="1" ht="14.25" x14ac:dyDescent="0.2">
      <c r="A279" s="6"/>
      <c r="B279" s="6"/>
      <c r="C279" s="6"/>
      <c r="E279" s="8"/>
      <c r="F279" s="8"/>
      <c r="G279" s="8"/>
      <c r="H279" s="8"/>
      <c r="L279" s="6"/>
      <c r="M279" s="6"/>
      <c r="N279" s="6"/>
      <c r="O279" s="6"/>
      <c r="P279" s="6"/>
      <c r="Q279" s="6"/>
      <c r="R279" s="6"/>
    </row>
    <row r="280" spans="1:18" s="7" customFormat="1" ht="14.25" x14ac:dyDescent="0.2">
      <c r="A280" s="6"/>
      <c r="B280" s="6"/>
      <c r="C280" s="6"/>
      <c r="E280" s="8"/>
      <c r="F280" s="8"/>
      <c r="G280" s="8"/>
      <c r="H280" s="8"/>
      <c r="L280" s="6"/>
      <c r="M280" s="6"/>
      <c r="N280" s="6"/>
      <c r="O280" s="6"/>
      <c r="P280" s="6"/>
      <c r="Q280" s="6"/>
      <c r="R280" s="6"/>
    </row>
    <row r="281" spans="1:18" s="7" customFormat="1" ht="14.25" x14ac:dyDescent="0.2">
      <c r="A281" s="6"/>
      <c r="B281" s="6"/>
      <c r="C281" s="6"/>
      <c r="E281" s="8"/>
      <c r="F281" s="8"/>
      <c r="G281" s="8"/>
      <c r="H281" s="8"/>
      <c r="L281" s="6"/>
      <c r="M281" s="6"/>
      <c r="N281" s="6"/>
      <c r="O281" s="6"/>
      <c r="P281" s="6"/>
      <c r="Q281" s="6"/>
      <c r="R281" s="6"/>
    </row>
    <row r="282" spans="1:18" s="7" customFormat="1" ht="14.25" x14ac:dyDescent="0.2">
      <c r="A282" s="6"/>
      <c r="B282" s="6"/>
      <c r="C282" s="6"/>
      <c r="E282" s="8"/>
      <c r="F282" s="8"/>
      <c r="G282" s="8"/>
      <c r="H282" s="8"/>
      <c r="L282" s="6"/>
      <c r="M282" s="6"/>
      <c r="N282" s="6"/>
      <c r="O282" s="6"/>
      <c r="P282" s="6"/>
      <c r="Q282" s="6"/>
      <c r="R282" s="6"/>
    </row>
    <row r="283" spans="1:18" s="7" customFormat="1" ht="14.25" x14ac:dyDescent="0.2">
      <c r="A283" s="6"/>
      <c r="B283" s="6"/>
      <c r="C283" s="6"/>
      <c r="E283" s="8"/>
      <c r="F283" s="8"/>
      <c r="G283" s="8"/>
      <c r="H283" s="8"/>
      <c r="L283" s="6"/>
      <c r="M283" s="6"/>
      <c r="N283" s="6"/>
      <c r="O283" s="6"/>
      <c r="P283" s="6"/>
      <c r="Q283" s="6"/>
      <c r="R283" s="6"/>
    </row>
    <row r="284" spans="1:18" s="7" customFormat="1" ht="14.25" x14ac:dyDescent="0.2">
      <c r="A284" s="6"/>
      <c r="B284" s="6"/>
      <c r="C284" s="6"/>
      <c r="E284" s="8"/>
      <c r="F284" s="8"/>
      <c r="G284" s="8"/>
      <c r="H284" s="8"/>
      <c r="L284" s="6"/>
      <c r="M284" s="6"/>
      <c r="N284" s="6"/>
      <c r="O284" s="6"/>
      <c r="P284" s="6"/>
      <c r="Q284" s="6"/>
      <c r="R284" s="6"/>
    </row>
    <row r="285" spans="1:18" s="7" customFormat="1" ht="14.25" x14ac:dyDescent="0.2">
      <c r="A285" s="6"/>
      <c r="B285" s="6"/>
      <c r="C285" s="6"/>
      <c r="E285" s="8"/>
      <c r="F285" s="8"/>
      <c r="G285" s="8"/>
      <c r="H285" s="8"/>
      <c r="L285" s="6"/>
      <c r="M285" s="6"/>
      <c r="N285" s="6"/>
      <c r="O285" s="6"/>
      <c r="P285" s="6"/>
      <c r="Q285" s="6"/>
      <c r="R285" s="6"/>
    </row>
    <row r="286" spans="1:18" s="7" customFormat="1" ht="14.25" x14ac:dyDescent="0.2">
      <c r="A286" s="6"/>
      <c r="B286" s="6"/>
      <c r="C286" s="6"/>
      <c r="E286" s="8"/>
      <c r="F286" s="8"/>
      <c r="G286" s="8"/>
      <c r="H286" s="8"/>
      <c r="L286" s="6"/>
      <c r="M286" s="6"/>
      <c r="N286" s="6"/>
      <c r="O286" s="6"/>
      <c r="P286" s="6"/>
      <c r="Q286" s="6"/>
      <c r="R286" s="6"/>
    </row>
    <row r="287" spans="1:18" s="7" customFormat="1" ht="14.25" x14ac:dyDescent="0.2">
      <c r="A287" s="6"/>
      <c r="B287" s="6"/>
      <c r="C287" s="6"/>
      <c r="E287" s="8"/>
      <c r="F287" s="8"/>
      <c r="G287" s="8"/>
      <c r="H287" s="8"/>
      <c r="L287" s="6"/>
      <c r="M287" s="6"/>
      <c r="N287" s="6"/>
      <c r="O287" s="6"/>
      <c r="P287" s="6"/>
      <c r="Q287" s="6"/>
      <c r="R287" s="6"/>
    </row>
    <row r="288" spans="1:18" s="7" customFormat="1" ht="14.25" x14ac:dyDescent="0.2">
      <c r="A288" s="6"/>
      <c r="B288" s="6"/>
      <c r="C288" s="6"/>
      <c r="E288" s="8"/>
      <c r="F288" s="8"/>
      <c r="G288" s="8"/>
      <c r="H288" s="8"/>
      <c r="L288" s="6"/>
      <c r="M288" s="6"/>
      <c r="N288" s="6"/>
      <c r="O288" s="6"/>
      <c r="P288" s="6"/>
      <c r="Q288" s="6"/>
      <c r="R288" s="6"/>
    </row>
    <row r="289" spans="1:18" s="7" customFormat="1" ht="14.25" x14ac:dyDescent="0.2">
      <c r="A289" s="6"/>
      <c r="B289" s="6"/>
      <c r="C289" s="6"/>
      <c r="E289" s="8"/>
      <c r="F289" s="8"/>
      <c r="G289" s="8"/>
      <c r="H289" s="8"/>
      <c r="L289" s="6"/>
      <c r="M289" s="6"/>
      <c r="N289" s="6"/>
      <c r="O289" s="6"/>
      <c r="P289" s="6"/>
      <c r="Q289" s="6"/>
      <c r="R289" s="6"/>
    </row>
    <row r="290" spans="1:18" s="7" customFormat="1" ht="14.25" x14ac:dyDescent="0.2">
      <c r="A290" s="6"/>
      <c r="B290" s="6"/>
      <c r="C290" s="6"/>
      <c r="E290" s="8"/>
      <c r="F290" s="8"/>
      <c r="G290" s="8"/>
      <c r="H290" s="8"/>
      <c r="L290" s="6"/>
      <c r="M290" s="6"/>
      <c r="N290" s="6"/>
      <c r="O290" s="6"/>
      <c r="P290" s="6"/>
      <c r="Q290" s="6"/>
      <c r="R290" s="6"/>
    </row>
    <row r="291" spans="1:18" s="7" customFormat="1" ht="14.25" x14ac:dyDescent="0.2">
      <c r="A291" s="6"/>
      <c r="B291" s="6"/>
      <c r="C291" s="6"/>
      <c r="E291" s="8"/>
      <c r="F291" s="8"/>
      <c r="G291" s="8"/>
      <c r="H291" s="8"/>
      <c r="L291" s="6"/>
      <c r="M291" s="6"/>
      <c r="N291" s="6"/>
      <c r="O291" s="6"/>
      <c r="P291" s="6"/>
      <c r="Q291" s="6"/>
      <c r="R291" s="6"/>
    </row>
    <row r="292" spans="1:18" s="7" customFormat="1" ht="14.25" x14ac:dyDescent="0.2">
      <c r="A292" s="6"/>
      <c r="B292" s="6"/>
      <c r="C292" s="6"/>
      <c r="E292" s="8"/>
      <c r="F292" s="8"/>
      <c r="G292" s="8"/>
      <c r="H292" s="8"/>
      <c r="L292" s="6"/>
      <c r="M292" s="6"/>
      <c r="N292" s="6"/>
      <c r="O292" s="6"/>
      <c r="P292" s="6"/>
      <c r="Q292" s="6"/>
      <c r="R292" s="6"/>
    </row>
    <row r="293" spans="1:18" s="7" customFormat="1" ht="14.25" x14ac:dyDescent="0.2">
      <c r="A293" s="6"/>
      <c r="B293" s="6"/>
      <c r="C293" s="6"/>
      <c r="E293" s="8"/>
      <c r="F293" s="8"/>
      <c r="G293" s="8"/>
      <c r="H293" s="8"/>
      <c r="L293" s="6"/>
      <c r="M293" s="6"/>
      <c r="N293" s="6"/>
      <c r="O293" s="6"/>
      <c r="P293" s="6"/>
      <c r="Q293" s="6"/>
      <c r="R293" s="6"/>
    </row>
    <row r="294" spans="1:18" s="7" customFormat="1" ht="14.25" x14ac:dyDescent="0.2">
      <c r="A294" s="6"/>
      <c r="B294" s="6"/>
      <c r="C294" s="6"/>
      <c r="E294" s="8"/>
      <c r="F294" s="8"/>
      <c r="G294" s="8"/>
      <c r="H294" s="8"/>
      <c r="L294" s="6"/>
      <c r="M294" s="6"/>
      <c r="N294" s="6"/>
      <c r="O294" s="6"/>
      <c r="P294" s="6"/>
      <c r="Q294" s="6"/>
      <c r="R294" s="6"/>
    </row>
    <row r="295" spans="1:18" s="7" customFormat="1" ht="14.25" x14ac:dyDescent="0.2">
      <c r="A295" s="6"/>
      <c r="B295" s="6"/>
      <c r="C295" s="6"/>
      <c r="E295" s="8"/>
      <c r="F295" s="8"/>
      <c r="G295" s="8"/>
      <c r="H295" s="8"/>
      <c r="L295" s="6"/>
      <c r="M295" s="6"/>
      <c r="N295" s="6"/>
      <c r="O295" s="6"/>
      <c r="P295" s="6"/>
      <c r="Q295" s="6"/>
      <c r="R295" s="6"/>
    </row>
    <row r="296" spans="1:18" s="7" customFormat="1" ht="14.25" x14ac:dyDescent="0.2">
      <c r="A296" s="6"/>
      <c r="B296" s="6"/>
      <c r="C296" s="6"/>
      <c r="E296" s="8"/>
      <c r="F296" s="8"/>
      <c r="G296" s="8"/>
      <c r="H296" s="8"/>
      <c r="L296" s="6"/>
      <c r="M296" s="6"/>
      <c r="N296" s="6"/>
      <c r="O296" s="6"/>
      <c r="P296" s="6"/>
      <c r="Q296" s="6"/>
      <c r="R296" s="6"/>
    </row>
    <row r="297" spans="1:18" s="7" customFormat="1" ht="14.25" x14ac:dyDescent="0.2">
      <c r="A297" s="6"/>
      <c r="B297" s="6"/>
      <c r="C297" s="6"/>
      <c r="E297" s="8"/>
      <c r="F297" s="8"/>
      <c r="G297" s="8"/>
      <c r="H297" s="8"/>
      <c r="L297" s="6"/>
      <c r="M297" s="6"/>
      <c r="N297" s="6"/>
      <c r="O297" s="6"/>
      <c r="P297" s="6"/>
      <c r="Q297" s="6"/>
      <c r="R297" s="6"/>
    </row>
    <row r="298" spans="1:18" s="7" customFormat="1" ht="14.25" x14ac:dyDescent="0.2">
      <c r="A298" s="6"/>
      <c r="B298" s="6"/>
      <c r="C298" s="6"/>
      <c r="E298" s="8"/>
      <c r="F298" s="8"/>
      <c r="G298" s="8"/>
      <c r="H298" s="8"/>
      <c r="L298" s="6"/>
      <c r="M298" s="6"/>
      <c r="N298" s="6"/>
      <c r="O298" s="6"/>
      <c r="P298" s="6"/>
      <c r="Q298" s="6"/>
      <c r="R298" s="6"/>
    </row>
    <row r="299" spans="1:18" s="7" customFormat="1" ht="14.25" x14ac:dyDescent="0.2">
      <c r="A299" s="6"/>
      <c r="B299" s="6"/>
      <c r="C299" s="6"/>
      <c r="E299" s="8"/>
      <c r="F299" s="8"/>
      <c r="G299" s="8"/>
      <c r="H299" s="8"/>
      <c r="L299" s="6"/>
      <c r="M299" s="6"/>
      <c r="N299" s="6"/>
      <c r="O299" s="6"/>
      <c r="P299" s="6"/>
      <c r="Q299" s="6"/>
      <c r="R299" s="6"/>
    </row>
    <row r="300" spans="1:18" s="7" customFormat="1" ht="14.25" x14ac:dyDescent="0.2">
      <c r="A300" s="6"/>
      <c r="B300" s="6"/>
      <c r="C300" s="6"/>
      <c r="E300" s="8"/>
      <c r="F300" s="8"/>
      <c r="G300" s="8"/>
      <c r="H300" s="8"/>
      <c r="L300" s="6"/>
      <c r="M300" s="6"/>
      <c r="N300" s="6"/>
      <c r="O300" s="6"/>
      <c r="P300" s="6"/>
      <c r="Q300" s="6"/>
      <c r="R300" s="6"/>
    </row>
    <row r="301" spans="1:18" s="7" customFormat="1" ht="14.25" x14ac:dyDescent="0.2">
      <c r="A301" s="6"/>
      <c r="B301" s="6"/>
      <c r="C301" s="6"/>
      <c r="E301" s="8"/>
      <c r="F301" s="8"/>
      <c r="G301" s="8"/>
      <c r="H301" s="8"/>
      <c r="L301" s="6"/>
      <c r="M301" s="6"/>
      <c r="N301" s="6"/>
      <c r="O301" s="6"/>
      <c r="P301" s="6"/>
      <c r="Q301" s="6"/>
      <c r="R301" s="6"/>
    </row>
    <row r="302" spans="1:18" s="7" customFormat="1" ht="14.25" x14ac:dyDescent="0.2">
      <c r="A302" s="6"/>
      <c r="B302" s="6"/>
      <c r="C302" s="6"/>
      <c r="E302" s="8"/>
      <c r="F302" s="8"/>
      <c r="G302" s="8"/>
      <c r="H302" s="8"/>
      <c r="L302" s="6"/>
      <c r="M302" s="6"/>
      <c r="N302" s="6"/>
      <c r="O302" s="6"/>
      <c r="P302" s="6"/>
      <c r="Q302" s="6"/>
      <c r="R302" s="6"/>
    </row>
    <row r="303" spans="1:18" s="7" customFormat="1" ht="14.25" x14ac:dyDescent="0.2">
      <c r="A303" s="6"/>
      <c r="B303" s="6"/>
      <c r="C303" s="6"/>
      <c r="E303" s="8"/>
      <c r="F303" s="8"/>
      <c r="G303" s="8"/>
      <c r="H303" s="8"/>
      <c r="L303" s="6"/>
      <c r="M303" s="6"/>
      <c r="N303" s="6"/>
      <c r="O303" s="6"/>
      <c r="P303" s="6"/>
      <c r="Q303" s="6"/>
      <c r="R303" s="6"/>
    </row>
    <row r="304" spans="1:18" s="7" customFormat="1" ht="14.25" x14ac:dyDescent="0.2">
      <c r="A304" s="6"/>
      <c r="B304" s="6"/>
      <c r="C304" s="6"/>
      <c r="E304" s="8"/>
      <c r="F304" s="8"/>
      <c r="G304" s="8"/>
      <c r="H304" s="8"/>
      <c r="L304" s="6"/>
      <c r="M304" s="6"/>
      <c r="N304" s="6"/>
      <c r="O304" s="6"/>
      <c r="P304" s="6"/>
      <c r="Q304" s="6"/>
      <c r="R304" s="6"/>
    </row>
    <row r="305" spans="1:18" s="7" customFormat="1" ht="14.25" x14ac:dyDescent="0.2">
      <c r="A305" s="6"/>
      <c r="B305" s="6"/>
      <c r="C305" s="6"/>
      <c r="E305" s="8"/>
      <c r="F305" s="8"/>
      <c r="G305" s="8"/>
      <c r="H305" s="8"/>
      <c r="L305" s="6"/>
      <c r="M305" s="6"/>
      <c r="N305" s="6"/>
      <c r="O305" s="6"/>
      <c r="P305" s="6"/>
      <c r="Q305" s="6"/>
      <c r="R305" s="6"/>
    </row>
    <row r="306" spans="1:18" s="7" customFormat="1" ht="14.25" x14ac:dyDescent="0.2">
      <c r="A306" s="6"/>
      <c r="B306" s="6"/>
      <c r="C306" s="6"/>
      <c r="E306" s="8"/>
      <c r="F306" s="8"/>
      <c r="G306" s="8"/>
      <c r="H306" s="8"/>
      <c r="L306" s="6"/>
      <c r="M306" s="6"/>
      <c r="N306" s="6"/>
      <c r="O306" s="6"/>
      <c r="P306" s="6"/>
      <c r="Q306" s="6"/>
      <c r="R306" s="6"/>
    </row>
  </sheetData>
  <phoneticPr fontId="24" type="noConversion"/>
  <printOptions gridLines="1"/>
  <pageMargins left="0.23622047244094491" right="0.23622047244094491" top="0.74803149606299213" bottom="0.74803149606299213" header="0.31496062992125984" footer="0.31496062992125984"/>
  <pageSetup paperSize="9" scale="71" fitToHeight="0" orientation="portrait" r:id="rId1"/>
  <rowBreaks count="3" manualBreakCount="3">
    <brk id="15" max="16383" man="1"/>
    <brk id="31" max="8" man="1"/>
    <brk id="78" max="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66D2DE09E98B4F9C7AFED5DF161F54" ma:contentTypeVersion="13" ma:contentTypeDescription="Create a new document." ma:contentTypeScope="" ma:versionID="0eab0aed7eafe453a9c54f9f66ea9d2a">
  <xsd:schema xmlns:xsd="http://www.w3.org/2001/XMLSchema" xmlns:xs="http://www.w3.org/2001/XMLSchema" xmlns:p="http://schemas.microsoft.com/office/2006/metadata/properties" xmlns:ns2="497c7ef3-be23-4e63-9be8-425ad1a98dae" xmlns:ns3="f1022f49-f7fb-449d-bba2-3000c0a0072e" targetNamespace="http://schemas.microsoft.com/office/2006/metadata/properties" ma:root="true" ma:fieldsID="7676ae6ea0c42acc382cf7537c1a1dc8" ns2:_="" ns3:_="">
    <xsd:import namespace="497c7ef3-be23-4e63-9be8-425ad1a98dae"/>
    <xsd:import namespace="f1022f49-f7fb-449d-bba2-3000c0a007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c7ef3-be23-4e63-9be8-425ad1a98d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5e8af8e-dc2d-40af-85b0-2566123b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22f49-f7fb-449d-bba2-3000c0a0072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26e4119-8048-4e7f-939f-4b439e691e0b}" ma:internalName="TaxCatchAll" ma:showField="CatchAllData" ma:web="f1022f49-f7fb-449d-bba2-3000c0a007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7c7ef3-be23-4e63-9be8-425ad1a98dae">
      <Terms xmlns="http://schemas.microsoft.com/office/infopath/2007/PartnerControls"/>
    </lcf76f155ced4ddcb4097134ff3c332f>
    <TaxCatchAll xmlns="f1022f49-f7fb-449d-bba2-3000c0a0072e" xsi:nil="true"/>
  </documentManagement>
</p:properties>
</file>

<file path=customXml/itemProps1.xml><?xml version="1.0" encoding="utf-8"?>
<ds:datastoreItem xmlns:ds="http://schemas.openxmlformats.org/officeDocument/2006/customXml" ds:itemID="{EF6C50C4-B938-4CC2-ABF6-5DD15C17D87D}"/>
</file>

<file path=customXml/itemProps2.xml><?xml version="1.0" encoding="utf-8"?>
<ds:datastoreItem xmlns:ds="http://schemas.openxmlformats.org/officeDocument/2006/customXml" ds:itemID="{378FAD31-DD96-4ECF-99BF-F8D0601E3209}"/>
</file>

<file path=customXml/itemProps3.xml><?xml version="1.0" encoding="utf-8"?>
<ds:datastoreItem xmlns:ds="http://schemas.openxmlformats.org/officeDocument/2006/customXml" ds:itemID="{BBCC6E33-2BC9-4B16-9026-CF9514145A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 24-25</vt:lpstr>
      <vt:lpstr>'Budget 24-25'!Print_Area</vt:lpstr>
      <vt:lpstr>'Budget 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Price</dc:creator>
  <cp:lastModifiedBy>Karen Allott</cp:lastModifiedBy>
  <cp:lastPrinted>2023-12-14T21:49:42Z</cp:lastPrinted>
  <dcterms:created xsi:type="dcterms:W3CDTF">2023-12-13T14:58:47Z</dcterms:created>
  <dcterms:modified xsi:type="dcterms:W3CDTF">2023-12-15T13:33:39Z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0x0101009F66D2DE09E98B4F9C7AFED5DF161F54</vt:lpwstr>
  </property>
</Properties>
</file>